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 yWindow="-12" windowWidth="15336" windowHeight="4452" tabRatio="888"/>
  </bookViews>
  <sheets>
    <sheet name="1.Title" sheetId="21" r:id="rId1"/>
    <sheet name="2.Instructions" sheetId="17" r:id="rId2"/>
    <sheet name="3. Tabulation-Roadside" sheetId="19" r:id="rId3"/>
    <sheet name="4.Price-Roadside" sheetId="13" r:id="rId4"/>
    <sheet name="5.Tabulation-BOS" sheetId="20" r:id="rId5"/>
    <sheet name="6.Price-BOS" sheetId="15" r:id="rId6"/>
    <sheet name="7.Infrastructure" sheetId="23" r:id="rId7"/>
    <sheet name="8.Summary" sheetId="12" r:id="rId8"/>
    <sheet name="9.Progress Payments" sheetId="18" r:id="rId9"/>
  </sheets>
  <definedNames>
    <definedName name="_xlnm.Print_Area" localSheetId="0">'1.Title'!$A$1:$I$38</definedName>
    <definedName name="_xlnm.Print_Area" localSheetId="1">'2.Instructions'!$B$1:$J$83</definedName>
    <definedName name="_xlnm.Print_Area" localSheetId="2">'3. Tabulation-Roadside'!$B$1:$R$64</definedName>
    <definedName name="_xlnm.Print_Area" localSheetId="3">'4.Price-Roadside'!$B$1:$M$105</definedName>
    <definedName name="_xlnm.Print_Area" localSheetId="4">'5.Tabulation-BOS'!$B$1:$H$41</definedName>
    <definedName name="_xlnm.Print_Area" localSheetId="5">'6.Price-BOS'!$B$1:$M$76</definedName>
    <definedName name="_xlnm.Print_Area" localSheetId="6">'7.Infrastructure'!$B$1:$M$43</definedName>
    <definedName name="_xlnm.Print_Area" localSheetId="7">'8.Summary'!$B$1:$J$48</definedName>
    <definedName name="_xlnm.Print_Area" localSheetId="8">'9.Progress Payments'!$B$1:$H$30</definedName>
    <definedName name="_xlnm.Print_Titles" localSheetId="1">'2.Instructions'!$1:$1</definedName>
    <definedName name="_xlnm.Print_Titles" localSheetId="2">'3. Tabulation-Roadside'!$B:$F,'3. Tabulation-Roadside'!$2:$6</definedName>
    <definedName name="_xlnm.Print_Titles" localSheetId="3">'4.Price-Roadside'!$B:$F</definedName>
    <definedName name="_xlnm.Print_Titles" localSheetId="6">'7.Infrastructure'!$B:$F</definedName>
  </definedNames>
  <calcPr calcId="125725"/>
</workbook>
</file>

<file path=xl/calcChain.xml><?xml version="1.0" encoding="utf-8"?>
<calcChain xmlns="http://schemas.openxmlformats.org/spreadsheetml/2006/main">
  <c r="D10" i="12"/>
  <c r="D50" i="15"/>
  <c r="E39" i="20"/>
  <c r="F39" i="12"/>
  <c r="G39"/>
  <c r="H39"/>
  <c r="I39"/>
  <c r="D39"/>
  <c r="E39"/>
  <c r="E42" s="1"/>
  <c r="E37"/>
  <c r="E41" s="1"/>
  <c r="F37"/>
  <c r="F41" s="1"/>
  <c r="G37"/>
  <c r="G41" s="1"/>
  <c r="H37"/>
  <c r="H41" s="1"/>
  <c r="I37"/>
  <c r="I41" s="1"/>
  <c r="D37"/>
  <c r="F42"/>
  <c r="G42"/>
  <c r="H42"/>
  <c r="I42"/>
  <c r="E38"/>
  <c r="F38"/>
  <c r="G38"/>
  <c r="H38"/>
  <c r="I38"/>
  <c r="D38"/>
  <c r="E36"/>
  <c r="F36"/>
  <c r="G36"/>
  <c r="H36"/>
  <c r="I36"/>
  <c r="D36"/>
  <c r="I23" i="21"/>
  <c r="I32" i="23"/>
  <c r="I33"/>
  <c r="I34"/>
  <c r="I35"/>
  <c r="I36"/>
  <c r="I37"/>
  <c r="I38"/>
  <c r="I39"/>
  <c r="G44" i="12"/>
  <c r="H44"/>
  <c r="I44"/>
  <c r="F44"/>
  <c r="E43"/>
  <c r="D20" i="15"/>
  <c r="E20" i="20"/>
  <c r="D8" i="15"/>
  <c r="D9"/>
  <c r="D10"/>
  <c r="D11"/>
  <c r="D12"/>
  <c r="D13"/>
  <c r="D14"/>
  <c r="D15"/>
  <c r="D16"/>
  <c r="D17"/>
  <c r="D18"/>
  <c r="D19"/>
  <c r="D7"/>
  <c r="E76" i="13" l="1"/>
  <c r="E75"/>
  <c r="D41" i="12"/>
  <c r="D45" s="1"/>
  <c r="E2" i="18"/>
  <c r="E12" i="15"/>
  <c r="I12" s="1"/>
  <c r="E13" i="20"/>
  <c r="E13" i="15"/>
  <c r="I13" s="1"/>
  <c r="E14" i="20"/>
  <c r="E14" i="15"/>
  <c r="I14" s="1"/>
  <c r="E15"/>
  <c r="I15" s="1"/>
  <c r="D3"/>
  <c r="D68" s="1"/>
  <c r="D3" i="13"/>
  <c r="D81" s="1"/>
  <c r="D98"/>
  <c r="I8" i="23"/>
  <c r="I9"/>
  <c r="I10"/>
  <c r="I11"/>
  <c r="I12"/>
  <c r="I7"/>
  <c r="I31"/>
  <c r="I30"/>
  <c r="I29"/>
  <c r="I28"/>
  <c r="I27"/>
  <c r="I19"/>
  <c r="I18"/>
  <c r="I17"/>
  <c r="I16"/>
  <c r="I15"/>
  <c r="I14"/>
  <c r="I13"/>
  <c r="D3"/>
  <c r="D23" s="1"/>
  <c r="E52" i="19"/>
  <c r="E65" i="13"/>
  <c r="I65" s="1"/>
  <c r="E53" i="19"/>
  <c r="E66" i="13"/>
  <c r="I66" s="1"/>
  <c r="E54" i="19"/>
  <c r="E67" i="13"/>
  <c r="I67" s="1"/>
  <c r="E55" i="19"/>
  <c r="E68" i="13"/>
  <c r="I68" s="1"/>
  <c r="E56" i="19"/>
  <c r="E69" i="13"/>
  <c r="I69" s="1"/>
  <c r="E57" i="19"/>
  <c r="E70" i="13"/>
  <c r="I70" s="1"/>
  <c r="E58" i="19"/>
  <c r="E71" i="13"/>
  <c r="I71" s="1"/>
  <c r="E59" i="19"/>
  <c r="E72" i="13"/>
  <c r="I72" s="1"/>
  <c r="E38" i="19"/>
  <c r="E49" i="13"/>
  <c r="I49" s="1"/>
  <c r="E39" i="19"/>
  <c r="E50" i="13"/>
  <c r="I50" s="1"/>
  <c r="E40" i="19"/>
  <c r="E51" i="13"/>
  <c r="I51" s="1"/>
  <c r="E41" i="19"/>
  <c r="E52" i="13"/>
  <c r="I52" s="1"/>
  <c r="E42" i="19"/>
  <c r="E53" i="13"/>
  <c r="I53" s="1"/>
  <c r="E43" i="19"/>
  <c r="E54" i="13"/>
  <c r="I54" s="1"/>
  <c r="E44" i="19"/>
  <c r="E55" i="13"/>
  <c r="I55" s="1"/>
  <c r="E50" i="15"/>
  <c r="I50" s="1"/>
  <c r="E38" i="20"/>
  <c r="E49" i="15"/>
  <c r="I49" s="1"/>
  <c r="E35" i="20"/>
  <c r="E45" i="15"/>
  <c r="I45" s="1"/>
  <c r="E31" i="20"/>
  <c r="E41" i="15"/>
  <c r="I41" s="1"/>
  <c r="E28" i="20"/>
  <c r="E38" i="15"/>
  <c r="I38" s="1"/>
  <c r="E29" i="20"/>
  <c r="E39" i="15"/>
  <c r="I39" s="1"/>
  <c r="E30" i="20"/>
  <c r="E40" i="15"/>
  <c r="I40" s="1"/>
  <c r="E32" i="20"/>
  <c r="E42" i="15"/>
  <c r="I42" s="1"/>
  <c r="E33" i="20"/>
  <c r="E43" i="15"/>
  <c r="I43" s="1"/>
  <c r="E34" i="20"/>
  <c r="E44" i="15"/>
  <c r="I44" s="1"/>
  <c r="E36" i="20"/>
  <c r="E46" i="15"/>
  <c r="I46" s="1"/>
  <c r="E26" i="20"/>
  <c r="E35" i="15"/>
  <c r="I35" s="1"/>
  <c r="E22" i="20"/>
  <c r="E31" i="15"/>
  <c r="I31" s="1"/>
  <c r="E23" i="20"/>
  <c r="E32" i="15"/>
  <c r="I32" s="1"/>
  <c r="E24" i="20"/>
  <c r="E33" i="15"/>
  <c r="I33" s="1"/>
  <c r="E25" i="20"/>
  <c r="E34" i="15"/>
  <c r="I34" s="1"/>
  <c r="E21" i="20"/>
  <c r="E30" i="15"/>
  <c r="I30" s="1"/>
  <c r="E11" i="20"/>
  <c r="E11" i="15"/>
  <c r="I11" s="1"/>
  <c r="E15" i="20"/>
  <c r="E19"/>
  <c r="E19" i="15"/>
  <c r="I19" s="1"/>
  <c r="I21"/>
  <c r="I22"/>
  <c r="I23"/>
  <c r="I24"/>
  <c r="I25"/>
  <c r="I26"/>
  <c r="I27"/>
  <c r="E8" i="20"/>
  <c r="E8" i="15"/>
  <c r="I8" s="1"/>
  <c r="E9" i="20"/>
  <c r="E9" i="15"/>
  <c r="I9" s="1"/>
  <c r="E10" i="20"/>
  <c r="E10" i="15"/>
  <c r="I10" s="1"/>
  <c r="E12" i="20"/>
  <c r="E16"/>
  <c r="E16" i="15"/>
  <c r="I16" s="1"/>
  <c r="E17" i="20"/>
  <c r="E17" i="15"/>
  <c r="I17" s="1"/>
  <c r="E18" i="20"/>
  <c r="E18" i="15"/>
  <c r="I18" s="1"/>
  <c r="E20"/>
  <c r="I20" s="1"/>
  <c r="E7" i="20"/>
  <c r="E7" i="15"/>
  <c r="I7" s="1"/>
  <c r="E50" i="19"/>
  <c r="E62" i="13"/>
  <c r="I62" s="1"/>
  <c r="E49" i="19"/>
  <c r="E61" i="13"/>
  <c r="I61" s="1"/>
  <c r="I48" i="19"/>
  <c r="J48"/>
  <c r="K48"/>
  <c r="M48"/>
  <c r="N48"/>
  <c r="O48"/>
  <c r="Q48"/>
  <c r="R48"/>
  <c r="E48"/>
  <c r="E60" i="13"/>
  <c r="I60" s="1"/>
  <c r="I17" i="19"/>
  <c r="J17"/>
  <c r="K17"/>
  <c r="M17"/>
  <c r="N17"/>
  <c r="O17"/>
  <c r="Q17"/>
  <c r="R17"/>
  <c r="E17"/>
  <c r="E16" i="13"/>
  <c r="I16" s="1"/>
  <c r="I18" i="19"/>
  <c r="J18"/>
  <c r="K18"/>
  <c r="M18"/>
  <c r="N18"/>
  <c r="O18"/>
  <c r="Q18"/>
  <c r="R18"/>
  <c r="E18"/>
  <c r="E17" i="13"/>
  <c r="I17" s="1"/>
  <c r="E19" i="19"/>
  <c r="E18" i="13"/>
  <c r="I18" s="1"/>
  <c r="E20" i="19"/>
  <c r="E19" i="13"/>
  <c r="I19" s="1"/>
  <c r="E21" i="19"/>
  <c r="E20" i="13"/>
  <c r="I20" s="1"/>
  <c r="E22" i="19"/>
  <c r="E21" i="13"/>
  <c r="I21" s="1"/>
  <c r="E23" i="19"/>
  <c r="E22" i="13"/>
  <c r="I22" s="1"/>
  <c r="E24" i="19"/>
  <c r="E23" i="13"/>
  <c r="I23" s="1"/>
  <c r="E25" i="19"/>
  <c r="E24" i="13"/>
  <c r="I24" s="1"/>
  <c r="E26" i="19"/>
  <c r="E25" i="13"/>
  <c r="I25" s="1"/>
  <c r="E27" i="19"/>
  <c r="E26" i="13"/>
  <c r="I26" s="1"/>
  <c r="E28" i="19"/>
  <c r="E27" i="13"/>
  <c r="I27" s="1"/>
  <c r="E28"/>
  <c r="I28" s="1"/>
  <c r="E30" i="19"/>
  <c r="E29" i="13"/>
  <c r="I29" s="1"/>
  <c r="E31" i="19"/>
  <c r="E30" i="13"/>
  <c r="I30" s="1"/>
  <c r="E32" i="19"/>
  <c r="E31" i="13"/>
  <c r="I31" s="1"/>
  <c r="E33" i="19"/>
  <c r="E32" i="13" s="1"/>
  <c r="I32" s="1"/>
  <c r="E33"/>
  <c r="I33" s="1"/>
  <c r="E34"/>
  <c r="I34" s="1"/>
  <c r="E11" i="19"/>
  <c r="E10" i="13"/>
  <c r="I10" s="1"/>
  <c r="E12" i="19"/>
  <c r="E11" i="13"/>
  <c r="I11" s="1"/>
  <c r="E8" i="19"/>
  <c r="E7" i="13"/>
  <c r="I7" s="1"/>
  <c r="I41"/>
  <c r="I40"/>
  <c r="I39"/>
  <c r="I38"/>
  <c r="I37"/>
  <c r="I36"/>
  <c r="I35"/>
  <c r="O46" i="19"/>
  <c r="O61"/>
  <c r="O47"/>
  <c r="O62"/>
  <c r="O16"/>
  <c r="O15"/>
  <c r="O14"/>
  <c r="O13"/>
  <c r="O10"/>
  <c r="M47"/>
  <c r="M46"/>
  <c r="M61"/>
  <c r="M16"/>
  <c r="M15"/>
  <c r="M14"/>
  <c r="M13"/>
  <c r="M10"/>
  <c r="R47"/>
  <c r="R46"/>
  <c r="R61"/>
  <c r="R16"/>
  <c r="R15"/>
  <c r="R14"/>
  <c r="R13"/>
  <c r="R10"/>
  <c r="Q47"/>
  <c r="Q46"/>
  <c r="Q61"/>
  <c r="Q16"/>
  <c r="Q15"/>
  <c r="Q14"/>
  <c r="Q13"/>
  <c r="Q10"/>
  <c r="J47"/>
  <c r="J46"/>
  <c r="J61"/>
  <c r="J16"/>
  <c r="J15"/>
  <c r="J14"/>
  <c r="J13"/>
  <c r="J10"/>
  <c r="I10"/>
  <c r="N47"/>
  <c r="N46"/>
  <c r="N16"/>
  <c r="E16" s="1"/>
  <c r="E15" i="13" s="1"/>
  <c r="I15" s="1"/>
  <c r="N15" i="19"/>
  <c r="N14"/>
  <c r="N13"/>
  <c r="N10"/>
  <c r="E10" s="1"/>
  <c r="E9" i="13" s="1"/>
  <c r="I9" s="1"/>
  <c r="K47" i="19"/>
  <c r="E47" s="1"/>
  <c r="E59" i="13" s="1"/>
  <c r="I59" s="1"/>
  <c r="K46" i="19"/>
  <c r="K62" s="1"/>
  <c r="K16"/>
  <c r="K15"/>
  <c r="E15" s="1"/>
  <c r="E14" i="13" s="1"/>
  <c r="I14" s="1"/>
  <c r="K14" i="19"/>
  <c r="E14" s="1"/>
  <c r="E13" i="13" s="1"/>
  <c r="I13" s="1"/>
  <c r="K13" i="19"/>
  <c r="E13" s="1"/>
  <c r="E12" i="13" s="1"/>
  <c r="K10" i="19"/>
  <c r="I47"/>
  <c r="I46"/>
  <c r="I61"/>
  <c r="I16"/>
  <c r="I15"/>
  <c r="I14"/>
  <c r="I13"/>
  <c r="I20" i="23"/>
  <c r="I40"/>
  <c r="M62" i="19"/>
  <c r="J62"/>
  <c r="R62"/>
  <c r="Q62"/>
  <c r="E9"/>
  <c r="E8" i="13" s="1"/>
  <c r="I8" s="1"/>
  <c r="E46" i="19"/>
  <c r="E58" i="13" s="1"/>
  <c r="I58" s="1"/>
  <c r="K61" i="19"/>
  <c r="E61" s="1"/>
  <c r="N61"/>
  <c r="I62"/>
  <c r="N62"/>
  <c r="C3" i="12"/>
  <c r="I75" i="13" l="1"/>
  <c r="I45" i="12"/>
  <c r="E45"/>
  <c r="G45"/>
  <c r="H45"/>
  <c r="E62" i="19"/>
  <c r="I76" i="13" s="1"/>
  <c r="F45" i="12"/>
  <c r="D45" i="13"/>
  <c r="I51" i="15"/>
  <c r="I28"/>
  <c r="D8" i="12" s="1"/>
  <c r="I36" i="15"/>
  <c r="D9" i="12" s="1"/>
  <c r="I47" i="15"/>
  <c r="D11" i="12" s="1"/>
  <c r="D54" i="15"/>
  <c r="I63" i="13"/>
  <c r="I42"/>
  <c r="D5" i="12" s="1"/>
  <c r="I56" i="13"/>
  <c r="D6" i="12" s="1"/>
  <c r="I73" i="13"/>
  <c r="D7" i="12" s="1"/>
  <c r="I77" i="13" l="1"/>
  <c r="G7" i="12"/>
  <c r="H7" s="1"/>
  <c r="G11"/>
  <c r="H11" s="1"/>
  <c r="G12"/>
  <c r="H12" s="1"/>
</calcChain>
</file>

<file path=xl/sharedStrings.xml><?xml version="1.0" encoding="utf-8"?>
<sst xmlns="http://schemas.openxmlformats.org/spreadsheetml/2006/main" count="926" uniqueCount="351">
  <si>
    <t>Tab5. Tabulation-BOS</t>
  </si>
  <si>
    <t>Tab6. Price-BOS</t>
  </si>
  <si>
    <t>Tab8. Summary</t>
  </si>
  <si>
    <t>This sheet requires no input by the Contractor but rolls up costs from various portions of the Price Proposal.</t>
  </si>
  <si>
    <t>Tab9. Progress Payments</t>
  </si>
  <si>
    <t>Unit Price</t>
  </si>
  <si>
    <t>LS</t>
  </si>
  <si>
    <t>Plaza LAN &amp; Network Control</t>
  </si>
  <si>
    <t>Toll Facility Host Server</t>
  </si>
  <si>
    <t>Toll Facility WAN &amp; Network Control</t>
  </si>
  <si>
    <t>Plaza</t>
  </si>
  <si>
    <t>Project Manager</t>
  </si>
  <si>
    <t>Sr Software Developer</t>
  </si>
  <si>
    <t>Database Administrator</t>
  </si>
  <si>
    <t>Database Analyst</t>
  </si>
  <si>
    <t>Software Developer</t>
  </si>
  <si>
    <t>Maintenance Supervisor</t>
  </si>
  <si>
    <t>Maintenance Technician</t>
  </si>
  <si>
    <t>Installation Technician</t>
  </si>
  <si>
    <t>Installation Supervisor</t>
  </si>
  <si>
    <t>Tester</t>
  </si>
  <si>
    <t>Systems Engineer</t>
  </si>
  <si>
    <t>Systems Analyst</t>
  </si>
  <si>
    <t>Tech Writer</t>
  </si>
  <si>
    <t>Programmer</t>
  </si>
  <si>
    <t>IVR System</t>
  </si>
  <si>
    <t>Access Control Host Control</t>
  </si>
  <si>
    <t>CCTV Host Control</t>
  </si>
  <si>
    <t>Lane Controller Set</t>
  </si>
  <si>
    <t>0-0</t>
  </si>
  <si>
    <t>Plaza Bldg</t>
  </si>
  <si>
    <t>Roadside Toll Collection System</t>
  </si>
  <si>
    <t>AVC Smart Loops</t>
  </si>
  <si>
    <t>AVC Presence Loops</t>
  </si>
  <si>
    <t>CCTV Overview Cameras</t>
  </si>
  <si>
    <t>Unit of Measure</t>
  </si>
  <si>
    <t>CCTV Surveillance Cameras</t>
  </si>
  <si>
    <t>Plaza Server System</t>
  </si>
  <si>
    <t>Plaza CCTV Control and Storage</t>
  </si>
  <si>
    <t>VTS Rear Cameras</t>
  </si>
  <si>
    <t>VTS Front Cameras</t>
  </si>
  <si>
    <t>Plaza Rack-Mount Maintenance Workstation</t>
  </si>
  <si>
    <t>Plaza and Toll Zone UPS</t>
  </si>
  <si>
    <t>Access Control Readers</t>
  </si>
  <si>
    <t>Each</t>
  </si>
  <si>
    <t>Plaza Server Application SW</t>
  </si>
  <si>
    <t>Plaza Server COTS SW</t>
  </si>
  <si>
    <t>Monitor - 42 Inch LCD Monitor</t>
  </si>
  <si>
    <t>Ops Center Workstations</t>
  </si>
  <si>
    <t>16-channel CCTV Control and Monitor</t>
  </si>
  <si>
    <t>VTS Toll Zone Components</t>
  </si>
  <si>
    <t>Plaza VTS System</t>
  </si>
  <si>
    <t>Access Control System</t>
  </si>
  <si>
    <t>AVC Profilers</t>
  </si>
  <si>
    <t>Site Acceptance Testing</t>
  </si>
  <si>
    <t>Factory Acceptance Tests</t>
  </si>
  <si>
    <t>ETC Lane Equipment</t>
  </si>
  <si>
    <t>Lane Installation</t>
  </si>
  <si>
    <t>Toll Facility Host Installation</t>
  </si>
  <si>
    <t>Plaza Installation</t>
  </si>
  <si>
    <t>Final Acceptance Testing</t>
  </si>
  <si>
    <t>Final Acceptance Reporting and Approval</t>
  </si>
  <si>
    <t>Months</t>
  </si>
  <si>
    <t>Lane-Month</t>
  </si>
  <si>
    <t>Center</t>
  </si>
  <si>
    <t>CSC / Ops</t>
  </si>
  <si>
    <t>Total Price</t>
  </si>
  <si>
    <t>Plaza VTS SW</t>
  </si>
  <si>
    <t>Toll Facility Host Application SW</t>
  </si>
  <si>
    <t>Lane Controller Application SW</t>
  </si>
  <si>
    <t>Lane Controller COTS SW</t>
  </si>
  <si>
    <t>Toll Facility Host COTS SW</t>
  </si>
  <si>
    <t>Lane Installation Traffic Control</t>
  </si>
  <si>
    <t>Pay Item Description</t>
  </si>
  <si>
    <t>No.</t>
  </si>
  <si>
    <r>
      <t xml:space="preserve">Other </t>
    </r>
    <r>
      <rPr>
        <sz val="10"/>
        <rFont val="Arial"/>
        <family val="2"/>
      </rPr>
      <t>(Provide Detail Listing)</t>
    </r>
  </si>
  <si>
    <t>Back Office System</t>
  </si>
  <si>
    <t>BOS HARDWARE</t>
  </si>
  <si>
    <t>BOS Spare Parts Inventory</t>
  </si>
  <si>
    <t>BOS SOFTWARE</t>
  </si>
  <si>
    <t>BOS Contractor Program Administration</t>
  </si>
  <si>
    <t>BOS Design and Documentation</t>
  </si>
  <si>
    <t>BOS As-Built Records</t>
  </si>
  <si>
    <t>BOS Training</t>
  </si>
  <si>
    <t>0-1</t>
  </si>
  <si>
    <t>BOS System</t>
  </si>
  <si>
    <t>Host Hardware</t>
  </si>
  <si>
    <t>Backup Host Server</t>
  </si>
  <si>
    <t>VTS BOS Server</t>
  </si>
  <si>
    <t>CSC / VTC Workstations</t>
  </si>
  <si>
    <t>BOS Reports Server</t>
  </si>
  <si>
    <t>CSC Web Server</t>
  </si>
  <si>
    <t>Telecommunications and LAN / WAN</t>
  </si>
  <si>
    <t>I.</t>
  </si>
  <si>
    <t>Tabulation of Quantities</t>
  </si>
  <si>
    <t>Toll Zone</t>
  </si>
  <si>
    <t>Lane</t>
  </si>
  <si>
    <t>Total Count</t>
  </si>
  <si>
    <t>Toll Fac Host</t>
  </si>
  <si>
    <t>Remarks</t>
  </si>
  <si>
    <t>Lane Days</t>
  </si>
  <si>
    <t>II.</t>
  </si>
  <si>
    <t>Host Application SW</t>
  </si>
  <si>
    <t>COTS SW</t>
  </si>
  <si>
    <t>Database Design and SW</t>
  </si>
  <si>
    <t>CSC Workstation Application SW</t>
  </si>
  <si>
    <t>VTS OCR and System Application SW</t>
  </si>
  <si>
    <t>Web Site SW</t>
  </si>
  <si>
    <t>BOS INSTALLATION AND PROJECT DEVELOPMENT</t>
  </si>
  <si>
    <t>BOS Factory Acceptance Tests</t>
  </si>
  <si>
    <t>BOS Site Acceptance Testing</t>
  </si>
  <si>
    <t>BOS Final Acceptance Testing</t>
  </si>
  <si>
    <t>Month</t>
  </si>
  <si>
    <t>Technician</t>
  </si>
  <si>
    <t>Activity Period</t>
  </si>
  <si>
    <t>Total Hourly Rate (with benefits)</t>
  </si>
  <si>
    <t>ESTIMATED TOLL SYSTEM CAPITAL COSTS</t>
  </si>
  <si>
    <t>BOS WARRANTY AND MAINTENANCE SERVICES</t>
  </si>
  <si>
    <t>BOS INSTALLATION / PROJECT DEVELOPMENT</t>
  </si>
  <si>
    <t>BOS EXTENDED SERVICES LABOR</t>
  </si>
  <si>
    <t>Total Hourly Rate (With Benefits)</t>
  </si>
  <si>
    <t>BOS Warranty Period Svcs</t>
  </si>
  <si>
    <t>Lanes in revenue collection service under warranty:</t>
  </si>
  <si>
    <t>Lanes in revenue collection service under maintenance:</t>
  </si>
  <si>
    <r>
      <t>Quantities:</t>
    </r>
    <r>
      <rPr>
        <sz val="10"/>
        <rFont val="Arial"/>
        <family val="2"/>
      </rPr>
      <t xml:space="preserve"> If the entered quantities must be changed for you to provide a complete,  compliant proposal, please make that change but also highlight it for review.</t>
    </r>
  </si>
  <si>
    <r>
      <t>Prices:</t>
    </r>
    <r>
      <rPr>
        <sz val="10"/>
        <rFont val="Arial"/>
        <family val="2"/>
      </rPr>
      <t xml:space="preserve"> All cells requiring a price entry are numbered by subsection (I, II, or III) and then a grouped sequence number such as "I.104" (for Toll Facility Host Application Software).  Enter prices in the highlighted blocks shown thus:</t>
    </r>
  </si>
  <si>
    <t>Other (Provide Detail Listing)</t>
  </si>
  <si>
    <r>
      <t>I.301 through I.308</t>
    </r>
    <r>
      <rPr>
        <sz val="10"/>
        <rFont val="Arial"/>
        <family val="2"/>
      </rPr>
      <t xml:space="preserve"> represent measurement and payment for project development, documentation, the testing program and training.</t>
    </r>
  </si>
  <si>
    <r>
      <t xml:space="preserve">II.101 through II.106 </t>
    </r>
    <r>
      <rPr>
        <sz val="10"/>
        <rFont val="Arial"/>
        <family val="2"/>
      </rPr>
      <t>represent the measurement and payment for the system software development and licenses, to include the commercial software as well as application software.  All will be subject to milestone partial payments.  All software required to completely meet the specifications and requirements of this contract shall be addressed in these pay items.</t>
    </r>
  </si>
  <si>
    <r>
      <t>II.601 to II.608</t>
    </r>
    <r>
      <rPr>
        <sz val="10"/>
        <rFont val="Arial"/>
        <family val="2"/>
      </rPr>
      <t xml:space="preserve"> are unit labor rates measured hourly (including benefits, etc.).  These represent the rates to be paid for work over and above the normal scope of maintenance services, for example for extra work orders to modify an accepted design or integrate new technology not in the original scope of work.</t>
    </r>
  </si>
  <si>
    <t>BOS WARRANTY</t>
  </si>
  <si>
    <t>BOS MAINTENANCE</t>
  </si>
  <si>
    <t>Shaded blocks are remarks, estimated quantities or equations and should not be changed by the proposer, except for labor categories.  Existing labor categories shall be left in, however the proposer may add other categories as desired.</t>
  </si>
  <si>
    <t>BOS Archive Server</t>
  </si>
  <si>
    <t>Phase I</t>
  </si>
  <si>
    <t>NTP</t>
  </si>
  <si>
    <t>DDD Acceptance</t>
  </si>
  <si>
    <t>FAT Acceptance</t>
  </si>
  <si>
    <t>Phase II</t>
  </si>
  <si>
    <t>Site Acceptance</t>
  </si>
  <si>
    <t>BOS INSTALLATION</t>
  </si>
  <si>
    <t>BOS WARRANTY AND MAINTENANCE</t>
  </si>
  <si>
    <t>Final Acceptance</t>
  </si>
  <si>
    <t>Phase III</t>
  </si>
  <si>
    <t>Unit and Total Purchase Prices</t>
  </si>
  <si>
    <t>This tab shows the tabulation of quantities between the various toll zones, plazas and the host system locations.</t>
  </si>
  <si>
    <t>The first two sheets are for purchase quotes</t>
  </si>
  <si>
    <t>The last sheet provides labor rates for supplemental work during the term of the contract.</t>
  </si>
  <si>
    <t>The first sheet is for purchase quotes</t>
  </si>
  <si>
    <t>BOS PURCHASE:</t>
  </si>
  <si>
    <t>BOS LABOR RATES:</t>
  </si>
  <si>
    <r>
      <t>I.601 to I.611</t>
    </r>
    <r>
      <rPr>
        <sz val="10"/>
        <rFont val="Arial"/>
        <family val="2"/>
      </rPr>
      <t xml:space="preserve"> are unit labor rates measured hourly (including benefits, etc.).  These represent the rates to be paid for work over and above the normal scope of maintenance services, for example for extra work orders to modify an accepted design or integrate new technology not in the original scope of work.</t>
    </r>
  </si>
  <si>
    <t>BOS PURCHASE</t>
  </si>
  <si>
    <t>Project Phase</t>
  </si>
  <si>
    <t>Project Progress Milestone</t>
  </si>
  <si>
    <t>Begin monthly payments to length of contract</t>
  </si>
  <si>
    <t>Hot-Swap Backup Toll Facility Host Server</t>
  </si>
  <si>
    <t>No. Printed Pages / Tab</t>
  </si>
  <si>
    <t>Number</t>
  </si>
  <si>
    <t>Title</t>
  </si>
  <si>
    <t>Instructions</t>
  </si>
  <si>
    <t>Name</t>
  </si>
  <si>
    <t>Summary</t>
  </si>
  <si>
    <t>Progress Payments</t>
  </si>
  <si>
    <t>Price Proposal Worksheet Tabs</t>
  </si>
  <si>
    <t>Contractor Unit Price</t>
  </si>
  <si>
    <t>Price Proposal By:</t>
  </si>
  <si>
    <t>by:</t>
  </si>
  <si>
    <t>The last sheet provides labor rates for supplemental work during the term of the contract, and also unit prices at various activity levels for mailing costs.  Mail costs are not "bids" but the source of the prices is needed for evaluation of the methodology and base lines for future actual costs.</t>
  </si>
  <si>
    <t>This tab contains the mandatory block for the Contractor's name, and presents the outline.</t>
  </si>
  <si>
    <r>
      <t>This page provides notes and instructions for completing the Price Proposal forms</t>
    </r>
    <r>
      <rPr>
        <sz val="10"/>
        <color indexed="10"/>
        <rFont val="Arial"/>
        <family val="2"/>
      </rPr>
      <t>.</t>
    </r>
  </si>
  <si>
    <t>F.A.Tests to be conducted off-site.</t>
  </si>
  <si>
    <r>
      <t xml:space="preserve">I.101 through I.107 </t>
    </r>
    <r>
      <rPr>
        <sz val="10"/>
        <rFont val="Arial"/>
        <family val="2"/>
      </rPr>
      <t>represent the measurement and payment for the system software development and licenses, to include the commercial software as well as application software.  All will be subject to milestone partial payments.  All software required to completely meet the specifications and requirements of this contract shall be addressed in these pay items.   If additional pay items are desired by the  Contractor, extra blank spaces are provided for use.</t>
    </r>
  </si>
  <si>
    <r>
      <t>II.201</t>
    </r>
    <r>
      <rPr>
        <sz val="10"/>
        <rFont val="Arial"/>
        <family val="2"/>
      </rPr>
      <t xml:space="preserve"> represents the measurement and payment to install the BOS system in all required locations.</t>
    </r>
  </si>
  <si>
    <r>
      <t>II.1 through II.14</t>
    </r>
    <r>
      <rPr>
        <sz val="10"/>
        <rFont val="Arial"/>
        <family val="2"/>
      </rPr>
      <t xml:space="preserve"> represent measurement and payment for the system hardware to be provided under this contract.  Items are listed "lump sum" except for the number of workstations, which may vary from the estimated number.  All will be subject to milestone partial payments.   All hardware required to completely meet the specifications and requirements of this contract shall be addressed in these pay items.  If additional pay items are desired by the  Contractor, extra blank spaces are provided for use.</t>
    </r>
  </si>
  <si>
    <r>
      <t>II.301 through II.308</t>
    </r>
    <r>
      <rPr>
        <sz val="10"/>
        <rFont val="Arial"/>
        <family val="2"/>
      </rPr>
      <t xml:space="preserve"> represent measurement and payment for project development, documentation, the testing program and training.</t>
    </r>
  </si>
  <si>
    <t>Access Control Host Control (with 200 cards)</t>
  </si>
  <si>
    <r>
      <t xml:space="preserve">I.1 through I.27 </t>
    </r>
    <r>
      <rPr>
        <sz val="10"/>
        <rFont val="Arial"/>
        <family val="2"/>
      </rPr>
      <t>represent the measurement and payment for the system hardware to be provided under this contract.  Some items are measured by "each", "lane", "toll zone" or "plaza," others are "lump sum (LS)."  All will be subject to milestone partial payments.  The tabulations columns identify the locations in the field for deployment.   All hardware required to completely meet the specifications and requirements of this contract shall be addressed in these pay items.  If additional pay items are desired by the  Contractor, extra blank spaces are provided for use. In referring to the units of access control readers, this estimate includes buildings, gantries, lane cabinets, etc.</t>
    </r>
  </si>
  <si>
    <t>Total BOS Cap Cost:</t>
  </si>
  <si>
    <t>/ lane</t>
  </si>
  <si>
    <t>LF</t>
  </si>
  <si>
    <t>TOTAL TOLLS OPERATIONS COSTS</t>
  </si>
  <si>
    <t>This tab provides user assistance.  Note the Contractor remains responsible for preparation of a complete offer and proper price proposal.</t>
  </si>
  <si>
    <t>General:</t>
  </si>
  <si>
    <t>Tab2. Instructions</t>
  </si>
  <si>
    <t>Tab1. Title</t>
  </si>
  <si>
    <t>Tabulation-BOS</t>
  </si>
  <si>
    <t>Price-BOS</t>
  </si>
  <si>
    <t>Tab1</t>
  </si>
  <si>
    <t>Tab2</t>
  </si>
  <si>
    <t>Tab4</t>
  </si>
  <si>
    <t>Tab5</t>
  </si>
  <si>
    <t>Tab6</t>
  </si>
  <si>
    <t>Tab7</t>
  </si>
  <si>
    <t>Tab8</t>
  </si>
  <si>
    <r>
      <t>Roadside Toll Collection System</t>
    </r>
    <r>
      <rPr>
        <b/>
        <sz val="12"/>
        <color indexed="9"/>
        <rFont val="Arial"/>
        <family val="2"/>
      </rPr>
      <t xml:space="preserve"> </t>
    </r>
  </si>
  <si>
    <t>Tabulation-Roadside</t>
  </si>
  <si>
    <t>Price-Roadside</t>
  </si>
  <si>
    <t>(rev 4/3/2013)</t>
  </si>
  <si>
    <t>Downtown Bridge</t>
  </si>
  <si>
    <t>Mainline &amp; Ramps</t>
  </si>
  <si>
    <t>Kennedy Bridge</t>
  </si>
  <si>
    <t>DB-1</t>
  </si>
  <si>
    <t>R-1</t>
  </si>
  <si>
    <t>KB-1</t>
  </si>
  <si>
    <t>R-2</t>
  </si>
  <si>
    <t>East Bridge</t>
  </si>
  <si>
    <t>Mainlines</t>
  </si>
  <si>
    <t>ECC-1</t>
  </si>
  <si>
    <t>Single Direction</t>
  </si>
  <si>
    <t>ECC-2</t>
  </si>
  <si>
    <t>Tab3</t>
  </si>
  <si>
    <t>KYTC to select technology separately from RBOC Procurement</t>
  </si>
  <si>
    <t>Roadside Spare Parts Inventory</t>
  </si>
  <si>
    <t>Roadside HARDWARE PURCHASE</t>
  </si>
  <si>
    <t>Roadside SOFTWARE PURCHASE</t>
  </si>
  <si>
    <t>Roadside INSTALLATION SUBTOTAL</t>
  </si>
  <si>
    <t>Roadside Contractor Program Administration</t>
  </si>
  <si>
    <t>Roadside Design and Documentation</t>
  </si>
  <si>
    <t>Roadside As-Built Records</t>
  </si>
  <si>
    <t>Roadside Training</t>
  </si>
  <si>
    <t>Roadside PROJECT DEVELOPMENT</t>
  </si>
  <si>
    <t>Roadside Warranty Period Svcs</t>
  </si>
  <si>
    <t>Note that Roadside Warranty and Maintenance services for toll zones, plazas and host are incidental and included.</t>
  </si>
  <si>
    <t>Roadside Maintenance Svcs</t>
  </si>
  <si>
    <t>Roadside WARRANTY AND MAINTENANCE</t>
  </si>
  <si>
    <t>Roadside EXTENDED SERVICES LABOR</t>
  </si>
  <si>
    <t xml:space="preserve">Project Sections: Note that proposers shall use this spreadsheet form for proposing on individual sections, and simply leave other pages blank for sections for which no proposal is offered.  On any given page for either the Roadside, BOS, or operations, however, all items must be addressed.  Even if the proposer intends to not ask for compensation according to any item, a "0" must be added to ensure the block was not simply missed. </t>
  </si>
  <si>
    <t>Tab4. Price-Roadside</t>
  </si>
  <si>
    <t>Roadside PURCHASE:</t>
  </si>
  <si>
    <t>I.401 and I.402 are for warranty and maintenance services.  They are calculated and paid on a per-lane basis after the lane passes Site Acceptance and is in actual revenue collection operations.  Partial months will be pro-rated.  Note that warranty and maintenance of ALL of the Roadside system is incidental to the measurement and payment for the lanes, so the cost to provide warranty and maintenance of the Toll Zones, Plazas and Toll Facility Host should be included.</t>
  </si>
  <si>
    <t>Roadside LABOR RATES:</t>
  </si>
  <si>
    <t>KYTC TOLL COLLECTION SYSTEM PRICE PROPOSAL INSTRUCTIONS</t>
  </si>
  <si>
    <t xml:space="preserve">The Proposing Contractors are provided the Pricing Excel spreadsheet as a courtesy, however all Proposing Contractors using this spreadsheet accept all risk and responsibility for the workbook and results.   Each Proposing Contractor is implicitly making a proposal compliant with the full Scope of Work and all the Functional Requirements of this RFP.  In the event that a pay item or some type of compensation is not identified in the Price Proposal which is ultimately accepted by KYTC, the successful Proposing Contractor may not ask for additional compensation. </t>
  </si>
  <si>
    <t>To be conducted at test locations mutually agreed to between the Roadside Contractor and KYTC.</t>
  </si>
  <si>
    <t>Roadside HARDWARE</t>
  </si>
  <si>
    <t>Roadside SOFTWARE</t>
  </si>
  <si>
    <t>Roadside INSTALLATION AND PROJECT DEVELOPMENT</t>
  </si>
  <si>
    <t>Total Roadside Cap Cost:</t>
  </si>
  <si>
    <t>Roadside WARRANTY</t>
  </si>
  <si>
    <t>Roadside MAINTENANCE</t>
  </si>
  <si>
    <t>Roadside INSTALLATION</t>
  </si>
  <si>
    <t>Roadside PURCHASE</t>
  </si>
  <si>
    <t>F&amp;I LS Each</t>
  </si>
  <si>
    <t>F&amp;I Each</t>
  </si>
  <si>
    <t>Mainline Generators</t>
  </si>
  <si>
    <t>Mainline Propane Tanks</t>
  </si>
  <si>
    <t>Lightning Protection System Building</t>
  </si>
  <si>
    <t>Mainline Toll Zone Buildings</t>
  </si>
  <si>
    <t>Ramp Generators</t>
  </si>
  <si>
    <t>Ramp Propane Tanks</t>
  </si>
  <si>
    <t>Roadside Toll Infrastructure</t>
  </si>
  <si>
    <t>Site to Site Communications</t>
  </si>
  <si>
    <t>Conduit fiber Furnish and Install (F&amp;I)</t>
  </si>
  <si>
    <t>Intrasite Communications</t>
  </si>
  <si>
    <t xml:space="preserve">Table of Labor Rates for Supplemental Work </t>
  </si>
  <si>
    <t>Pass Through Bond Costs</t>
  </si>
  <si>
    <t>CSC, Admin, Conference Rooms and two (2) Walk-In Centers</t>
  </si>
  <si>
    <t>BOS/Walk-Ins Printers/Scanners</t>
  </si>
  <si>
    <t>Covers 3 locations</t>
  </si>
  <si>
    <t>Warranty Bond</t>
  </si>
  <si>
    <t>Toll Zone Installation</t>
  </si>
  <si>
    <t>This tab shows the tabulation of quantities between the CSC storefront, the CSC Ops Center and the KYTC Administration Building.</t>
  </si>
  <si>
    <t>This sheet requires no input by the Contractor.  It is the spreadsheet for progress payments which appears in the RFP Section IV.</t>
  </si>
  <si>
    <t>I.201 through I.205 represent the measurement and payment for all work required to install the Roadside system, in the field and in the Operations Center.  The Traffic Control line item is estimated for 60 days of lane closure.  If the Contractor is able to use X lane-days of traffic control to complete installation and Site Acceptance Testing, where X&lt;60 lane-days, KYTC will pay the Contractor for X + (60-X)/2 days, to share in the benefit of reducing installation time.  KYTC will not pay above 60 lane-days unless circumstances beyond the Contractors' reasonable control cause delays.</t>
  </si>
  <si>
    <t>Reversible</t>
  </si>
  <si>
    <t xml:space="preserve">BOS Installation </t>
  </si>
  <si>
    <t>Storefronts</t>
  </si>
  <si>
    <t>Operations Center &amp; Storefront Phone System w/ phones</t>
  </si>
  <si>
    <t>Operations Center / Walk-Ins Electrical / UPS</t>
  </si>
  <si>
    <t>Misc. Bond Pass-through</t>
  </si>
  <si>
    <t>Communications Auxiliary Equipment</t>
  </si>
  <si>
    <t>Roadside Communications Infrastructure</t>
  </si>
  <si>
    <t xml:space="preserve">Site to CSC Communications </t>
  </si>
  <si>
    <t>Appendix B - Tolling Component One</t>
  </si>
  <si>
    <t>Kentucky Transportation Cabinet</t>
  </si>
  <si>
    <t>RBOC RFP Price Proposal - Tolling Component 1</t>
  </si>
  <si>
    <t xml:space="preserve">   Tabulation of Quantities in 2013</t>
  </si>
  <si>
    <t xml:space="preserve">TOLL COLLECTION SYSTEM ESTIMATED COSTS SUMMARY </t>
  </si>
  <si>
    <t>Progress Payments - System Purchases</t>
  </si>
  <si>
    <t>Maintenance Performance and Payment Bonds</t>
  </si>
  <si>
    <t>BOS includes Customer Service Center and the Walk-in Centers.  In addition BOS includes any required connections to Joint Board, KYTC and INDOT.</t>
  </si>
  <si>
    <t>Note that warranty and maintenance services for the Operations Center, CSC and Walk-in Centers are incidental and included.</t>
  </si>
  <si>
    <t xml:space="preserve"> Office Workstations</t>
  </si>
  <si>
    <t>KY/IN</t>
  </si>
  <si>
    <t>KYTC - May 2013</t>
  </si>
  <si>
    <t>Rows 21-27 are available for additional items.</t>
  </si>
  <si>
    <t>One in Each Walk In Center and one in CSC to view all toll zones</t>
  </si>
  <si>
    <t>Security cameras for CSC, IN Walk-In and KY Walk-In Centers</t>
  </si>
  <si>
    <t>Tab7. Infrastructure</t>
  </si>
  <si>
    <t>Items that are to be provided by the RBOC to complete the infrastructure</t>
  </si>
  <si>
    <t>Cost of items not included on the Design Build Contractor or Developer contracts</t>
  </si>
  <si>
    <t>Leased Lines, Leased Fiber, Point to Point Microwave, WAN, Wireless, Etc. to communicate between sites</t>
  </si>
  <si>
    <t>Tab9</t>
  </si>
  <si>
    <t xml:space="preserve">Infrastructure </t>
  </si>
  <si>
    <t>Total</t>
  </si>
  <si>
    <t>Title/Signature Page</t>
  </si>
  <si>
    <t>Calendar Year of Operation</t>
  </si>
  <si>
    <t>East End Lanes Maintenance</t>
  </si>
  <si>
    <t>East End Lanes Warranty</t>
  </si>
  <si>
    <t>Downtown Bridge Lanes Warranty (Months)</t>
  </si>
  <si>
    <t>Number of Downtown Bridge Lanes Warranty</t>
  </si>
  <si>
    <t>Number of Kennedy Bridge Lanes Warranty</t>
  </si>
  <si>
    <t>Ramp R-1 Lanes Warranty (Months)</t>
  </si>
  <si>
    <t>East End Lanes Warranty (Months)</t>
  </si>
  <si>
    <t>Number of Ramp R-1 Lanes Warranty</t>
  </si>
  <si>
    <t>Number of Ramp R-2 Lanes Warranty</t>
  </si>
  <si>
    <t>Ramp R-2 Lanes Warranty (Months)</t>
  </si>
  <si>
    <t>Number of Downtown Bridge Lanes Maintenance</t>
  </si>
  <si>
    <t>Downtown Bridge Lanes Maintenance (Months)</t>
  </si>
  <si>
    <t>Number of Kennedy Bridge Lanes Maintenance</t>
  </si>
  <si>
    <t>Number of Ramp R-1 Lanes Maintenance</t>
  </si>
  <si>
    <t>Ramp R-1 Lanes Maintenance (Months)</t>
  </si>
  <si>
    <t>East End Lanes Maintenance (Months)</t>
  </si>
  <si>
    <t>Number of Ramp R-2 Lanes Maintenance</t>
  </si>
  <si>
    <t>Ramp R-2 Lanes Maintenance (Months)</t>
  </si>
  <si>
    <t>Lane Months of Warranty</t>
  </si>
  <si>
    <t>Lane Months of Maintenance</t>
  </si>
  <si>
    <t>BOS Maintenance Svcs 
(To coincide ending of Roadside Maintenance)</t>
  </si>
  <si>
    <t>location TBD</t>
  </si>
  <si>
    <t>_________________________________ _____________________________</t>
  </si>
  <si>
    <t>Note: Please return all pages with your proposal.(Printed and Scanned)</t>
  </si>
  <si>
    <t>SIGNATURE BLOCK</t>
  </si>
  <si>
    <t>( ) this proposal is valid until ___________________________ (date).</t>
  </si>
  <si>
    <t xml:space="preserve">Company Name                                                         </t>
  </si>
  <si>
    <t>Authorized Signature</t>
  </si>
  <si>
    <t xml:space="preserve">Mailing Address                                                     </t>
  </si>
  <si>
    <t>Printed Name</t>
  </si>
  <si>
    <t xml:space="preserve">City, State, Zip Code                                 </t>
  </si>
  <si>
    <t xml:space="preserve">Federal Employer ID                                   </t>
  </si>
  <si>
    <t>Number Phone Number</t>
  </si>
  <si>
    <t xml:space="preserve">Type of Entity (S-Corp, LLC, etc?)             </t>
  </si>
  <si>
    <t>Official EMAIL Address</t>
  </si>
  <si>
    <t>z</t>
  </si>
  <si>
    <t>Infrastructure</t>
  </si>
  <si>
    <t>Admin  Workstations</t>
  </si>
  <si>
    <t>Admin Workstations</t>
  </si>
  <si>
    <t>Local Admin Workstations</t>
  </si>
  <si>
    <t>Environmental Monitoring System</t>
  </si>
  <si>
    <t>Includes all monitoring components</t>
  </si>
  <si>
    <t>Enter the number of months and price</t>
  </si>
  <si>
    <t>Enter number of lane days and price</t>
  </si>
  <si>
    <t>Rows 36-41 are available for additional items</t>
  </si>
  <si>
    <t>Including Spare Parts.</t>
  </si>
  <si>
    <t>Prices include coordination with the Design Build Contractor and the Developer</t>
  </si>
  <si>
    <t>Note any methods that are being proposed for communication between sites, CSC, Walk-In Centers and  associated costs</t>
  </si>
  <si>
    <t>Kennedy Bridge Lanes Warranty (Months)</t>
  </si>
  <si>
    <t>Kennedy Bridge Lanes Maintenance (Months)</t>
  </si>
  <si>
    <t>Tab3. Tabulation-Roadside</t>
  </si>
  <si>
    <r>
      <t>II.401 and II.402</t>
    </r>
    <r>
      <rPr>
        <sz val="10"/>
        <rFont val="Arial"/>
        <family val="2"/>
      </rPr>
      <t xml:space="preserve"> are for warranty and maintenance services.  They are calculated and paid on a monthly basis 12 months for warranty and 54 months for maintenance.   Note that warranty and maintenance of ALL of the BOS system is incidental to the monthly payments. </t>
    </r>
  </si>
  <si>
    <t>Assumes Toll Collection beginning  2016</t>
  </si>
</sst>
</file>

<file path=xl/styles.xml><?xml version="1.0" encoding="utf-8"?>
<styleSheet xmlns="http://schemas.openxmlformats.org/spreadsheetml/2006/main">
  <numFmts count="2">
    <numFmt numFmtId="164" formatCode="&quot;$&quot;#,##0"/>
    <numFmt numFmtId="165" formatCode="#,##0.0"/>
  </numFmts>
  <fonts count="31">
    <font>
      <sz val="10"/>
      <name val="Arial"/>
    </font>
    <font>
      <b/>
      <sz val="10"/>
      <name val="Arial"/>
      <family val="2"/>
    </font>
    <font>
      <sz val="8"/>
      <name val="Arial"/>
      <family val="2"/>
    </font>
    <font>
      <sz val="10"/>
      <name val="Arial"/>
      <family val="2"/>
    </font>
    <font>
      <b/>
      <sz val="10"/>
      <color indexed="9"/>
      <name val="Arial"/>
      <family val="2"/>
    </font>
    <font>
      <sz val="8"/>
      <name val="Arial"/>
      <family val="2"/>
    </font>
    <font>
      <b/>
      <sz val="14"/>
      <name val="Arial"/>
      <family val="2"/>
    </font>
    <font>
      <b/>
      <sz val="14"/>
      <color indexed="9"/>
      <name val="Arial"/>
      <family val="2"/>
    </font>
    <font>
      <sz val="10"/>
      <color indexed="9"/>
      <name val="Arial"/>
      <family val="2"/>
    </font>
    <font>
      <b/>
      <sz val="8"/>
      <color indexed="9"/>
      <name val="Arial"/>
      <family val="2"/>
    </font>
    <font>
      <b/>
      <sz val="8"/>
      <name val="Arial"/>
      <family val="2"/>
    </font>
    <font>
      <b/>
      <sz val="12"/>
      <name val="Arial"/>
      <family val="2"/>
    </font>
    <font>
      <sz val="12"/>
      <name val="Arial"/>
      <family val="2"/>
    </font>
    <font>
      <b/>
      <sz val="16"/>
      <color indexed="9"/>
      <name val="Arial"/>
      <family val="2"/>
    </font>
    <font>
      <b/>
      <sz val="12"/>
      <color indexed="9"/>
      <name val="Arial"/>
      <family val="2"/>
    </font>
    <font>
      <sz val="12"/>
      <name val="Arial"/>
      <family val="2"/>
    </font>
    <font>
      <sz val="16"/>
      <color indexed="9"/>
      <name val="Arial"/>
      <family val="2"/>
    </font>
    <font>
      <sz val="10"/>
      <color indexed="10"/>
      <name val="Arial"/>
      <family val="2"/>
    </font>
    <font>
      <b/>
      <i/>
      <sz val="10"/>
      <color indexed="9"/>
      <name val="Arial"/>
      <family val="2"/>
    </font>
    <font>
      <sz val="10"/>
      <name val="Helv"/>
      <charset val="204"/>
    </font>
    <font>
      <sz val="12"/>
      <color theme="1"/>
      <name val="Arial"/>
      <family val="2"/>
    </font>
    <font>
      <b/>
      <sz val="12"/>
      <color theme="1"/>
      <name val="Arial"/>
      <family val="2"/>
    </font>
    <font>
      <sz val="10"/>
      <color theme="1"/>
      <name val="Arial"/>
      <family val="2"/>
    </font>
    <font>
      <sz val="8"/>
      <color theme="1"/>
      <name val="Arial"/>
      <family val="2"/>
    </font>
    <font>
      <sz val="10"/>
      <color theme="0"/>
      <name val="Arial"/>
      <family val="2"/>
    </font>
    <font>
      <sz val="16"/>
      <color theme="0"/>
      <name val="Arial"/>
      <family val="2"/>
    </font>
    <font>
      <b/>
      <sz val="14"/>
      <color theme="0"/>
      <name val="Arial"/>
      <family val="2"/>
    </font>
    <font>
      <b/>
      <sz val="12"/>
      <color theme="0"/>
      <name val="Arial"/>
      <family val="2"/>
    </font>
    <font>
      <b/>
      <sz val="16"/>
      <color theme="0"/>
      <name val="Arial"/>
      <family val="2"/>
    </font>
    <font>
      <b/>
      <sz val="16"/>
      <name val="Arial"/>
      <family val="2"/>
    </font>
    <font>
      <sz val="10"/>
      <name val="Arial"/>
      <family val="2"/>
    </font>
  </fonts>
  <fills count="12">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1"/>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CCFFCC"/>
        <bgColor indexed="64"/>
      </patternFill>
    </fill>
  </fills>
  <borders count="68">
    <border>
      <left/>
      <right/>
      <top/>
      <bottom/>
      <diagonal/>
    </border>
    <border>
      <left style="thin">
        <color indexed="9"/>
      </left>
      <right style="thin">
        <color indexed="9"/>
      </right>
      <top style="thick">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style="thin">
        <color indexed="64"/>
      </right>
      <top/>
      <bottom/>
      <diagonal/>
    </border>
    <border>
      <left style="thin">
        <color indexed="9"/>
      </left>
      <right style="thin">
        <color indexed="9"/>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ck">
        <color indexed="64"/>
      </right>
      <top style="thick">
        <color indexed="64"/>
      </top>
      <bottom/>
      <diagonal/>
    </border>
    <border>
      <left style="thin">
        <color indexed="9"/>
      </left>
      <right style="thick">
        <color indexed="64"/>
      </right>
      <top/>
      <bottom/>
      <diagonal/>
    </border>
    <border>
      <left style="thin">
        <color indexed="64"/>
      </left>
      <right style="thick">
        <color indexed="64"/>
      </right>
      <top/>
      <bottom/>
      <diagonal/>
    </border>
    <border>
      <left/>
      <right/>
      <top style="thick">
        <color indexed="64"/>
      </top>
      <bottom/>
      <diagonal/>
    </border>
    <border>
      <left style="thin">
        <color indexed="64"/>
      </left>
      <right style="thin">
        <color indexed="64"/>
      </right>
      <top style="thin">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diagonal/>
    </border>
    <border>
      <left/>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style="thick">
        <color indexed="64"/>
      </left>
      <right/>
      <top/>
      <bottom style="thick">
        <color indexed="64"/>
      </bottom>
      <diagonal/>
    </border>
    <border>
      <left/>
      <right style="thick">
        <color indexed="9"/>
      </right>
      <top/>
      <bottom style="thick">
        <color indexed="64"/>
      </bottom>
      <diagonal/>
    </border>
    <border>
      <left style="thick">
        <color indexed="9"/>
      </left>
      <right style="thick">
        <color indexed="9"/>
      </right>
      <top style="thick">
        <color indexed="9"/>
      </top>
      <bottom/>
      <diagonal/>
    </border>
    <border>
      <left style="thick">
        <color indexed="64"/>
      </left>
      <right/>
      <top/>
      <bottom style="thin">
        <color indexed="64"/>
      </bottom>
      <diagonal/>
    </border>
    <border>
      <left style="thin">
        <color indexed="64"/>
      </left>
      <right style="thin">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9"/>
      </left>
      <right/>
      <top style="thick">
        <color indexed="9"/>
      </top>
      <bottom style="thick">
        <color indexed="9"/>
      </bottom>
      <diagonal/>
    </border>
    <border>
      <left/>
      <right/>
      <top style="thick">
        <color indexed="9"/>
      </top>
      <bottom style="thick">
        <color indexed="9"/>
      </bottom>
      <diagonal/>
    </border>
    <border>
      <left/>
      <right style="thick">
        <color indexed="9"/>
      </right>
      <top style="thick">
        <color indexed="9"/>
      </top>
      <bottom style="thick">
        <color indexed="9"/>
      </bottom>
      <diagonal/>
    </border>
    <border>
      <left style="thin">
        <color indexed="9"/>
      </left>
      <right/>
      <top style="thick">
        <color indexed="64"/>
      </top>
      <bottom style="thick">
        <color indexed="64"/>
      </bottom>
      <diagonal/>
    </border>
    <border>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top/>
      <bottom style="thin">
        <color theme="0"/>
      </bottom>
      <diagonal/>
    </border>
    <border>
      <left/>
      <right style="thin">
        <color indexed="9"/>
      </right>
      <top/>
      <bottom/>
      <diagonal/>
    </border>
    <border>
      <left style="thick">
        <color indexed="64"/>
      </left>
      <right style="thick">
        <color indexed="64"/>
      </right>
      <top style="thick">
        <color indexed="64"/>
      </top>
      <bottom style="thick">
        <color indexed="64"/>
      </bottom>
      <diagonal/>
    </border>
    <border>
      <left/>
      <right style="thin">
        <color indexed="9"/>
      </right>
      <top style="thick">
        <color indexed="64"/>
      </top>
      <bottom style="thick">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medium">
        <color indexed="64"/>
      </bottom>
      <diagonal/>
    </border>
  </borders>
  <cellStyleXfs count="3">
    <xf numFmtId="0" fontId="0" fillId="0" borderId="0"/>
    <xf numFmtId="0" fontId="19" fillId="0" borderId="0"/>
    <xf numFmtId="9" fontId="30" fillId="0" borderId="0" applyFont="0" applyFill="0" applyBorder="0" applyAlignment="0" applyProtection="0"/>
  </cellStyleXfs>
  <cellXfs count="513">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9"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3" borderId="5" xfId="0" applyFill="1" applyBorder="1" applyAlignment="1">
      <alignment horizontal="center" vertical="center" wrapText="1"/>
    </xf>
    <xf numFmtId="0" fontId="3" fillId="0" borderId="0" xfId="0" applyFont="1" applyAlignment="1">
      <alignment vertical="center"/>
    </xf>
    <xf numFmtId="0" fontId="9" fillId="2" borderId="6" xfId="0" applyFont="1" applyFill="1" applyBorder="1" applyAlignment="1">
      <alignment horizontal="center" vertical="center" wrapText="1"/>
    </xf>
    <xf numFmtId="164" fontId="3" fillId="0" borderId="0" xfId="0" applyNumberFormat="1" applyFont="1" applyAlignment="1">
      <alignment horizontal="right" vertical="center" indent="1"/>
    </xf>
    <xf numFmtId="0" fontId="3" fillId="0" borderId="0" xfId="0" applyFont="1" applyAlignment="1">
      <alignment horizontal="right" vertical="center" indent="1"/>
    </xf>
    <xf numFmtId="49" fontId="3" fillId="3" borderId="7" xfId="0" applyNumberFormat="1" applyFont="1" applyFill="1" applyBorder="1" applyAlignment="1">
      <alignment horizontal="center" vertical="center"/>
    </xf>
    <xf numFmtId="0" fontId="7" fillId="2" borderId="12" xfId="0" applyFont="1" applyFill="1" applyBorder="1" applyAlignment="1">
      <alignment horizontal="left" vertical="center"/>
    </xf>
    <xf numFmtId="164" fontId="3" fillId="0" borderId="0" xfId="0" applyNumberFormat="1" applyFont="1" applyAlignment="1">
      <alignment horizontal="left" vertical="center" indent="1"/>
    </xf>
    <xf numFmtId="0" fontId="7" fillId="2" borderId="12" xfId="0" applyFont="1" applyFill="1" applyBorder="1" applyAlignment="1">
      <alignment horizontal="left" vertical="center" wrapText="1"/>
    </xf>
    <xf numFmtId="0" fontId="7" fillId="2" borderId="14" xfId="0" applyFont="1" applyFill="1" applyBorder="1" applyAlignment="1">
      <alignment horizontal="left" vertical="center" wrapText="1"/>
    </xf>
    <xf numFmtId="164" fontId="3" fillId="3" borderId="0" xfId="0" applyNumberFormat="1" applyFont="1" applyFill="1" applyBorder="1" applyAlignment="1">
      <alignment horizontal="right" vertical="center"/>
    </xf>
    <xf numFmtId="164" fontId="3" fillId="3" borderId="0" xfId="0" applyNumberFormat="1" applyFont="1" applyFill="1" applyBorder="1" applyAlignment="1">
      <alignment horizontal="right" vertical="center" indent="1"/>
    </xf>
    <xf numFmtId="0" fontId="7" fillId="2" borderId="15" xfId="0" applyFont="1" applyFill="1" applyBorder="1" applyAlignment="1">
      <alignment horizontal="lef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1" fontId="3" fillId="3" borderId="0" xfId="0" applyNumberFormat="1" applyFont="1" applyFill="1" applyBorder="1" applyAlignment="1">
      <alignment horizontal="center" vertical="center"/>
    </xf>
    <xf numFmtId="0" fontId="3" fillId="3" borderId="16" xfId="0" applyFont="1" applyFill="1" applyBorder="1" applyAlignment="1">
      <alignment horizontal="right" vertical="center"/>
    </xf>
    <xf numFmtId="1" fontId="3" fillId="3" borderId="0" xfId="0" applyNumberFormat="1" applyFont="1" applyFill="1" applyBorder="1" applyAlignment="1">
      <alignment horizontal="right" vertical="center" indent="1"/>
    </xf>
    <xf numFmtId="0" fontId="0" fillId="3" borderId="17" xfId="0" applyFill="1" applyBorder="1" applyAlignment="1">
      <alignment horizontal="right" vertical="center"/>
    </xf>
    <xf numFmtId="0" fontId="0" fillId="3" borderId="17" xfId="0" applyFill="1" applyBorder="1" applyAlignment="1">
      <alignment horizontal="right" vertical="center" indent="1"/>
    </xf>
    <xf numFmtId="0" fontId="3" fillId="3" borderId="0" xfId="0" applyFont="1" applyFill="1" applyBorder="1" applyAlignment="1">
      <alignment horizontal="center" vertical="center"/>
    </xf>
    <xf numFmtId="0" fontId="3" fillId="0" borderId="0" xfId="0" applyFont="1" applyAlignment="1">
      <alignment horizontal="left" vertical="center" wrapText="1" indent="1"/>
    </xf>
    <xf numFmtId="0" fontId="3" fillId="3" borderId="18" xfId="0" applyFont="1" applyFill="1" applyBorder="1" applyAlignment="1">
      <alignment horizontal="right" vertical="center"/>
    </xf>
    <xf numFmtId="0" fontId="3" fillId="3" borderId="19" xfId="0" applyFont="1" applyFill="1" applyBorder="1" applyAlignment="1">
      <alignment horizontal="center" vertical="center"/>
    </xf>
    <xf numFmtId="164" fontId="3" fillId="3" borderId="4" xfId="0" applyNumberFormat="1" applyFont="1" applyFill="1" applyBorder="1" applyAlignment="1">
      <alignment horizontal="right" vertical="center" indent="1"/>
    </xf>
    <xf numFmtId="1" fontId="3" fillId="3" borderId="0" xfId="0" applyNumberFormat="1" applyFont="1" applyFill="1" applyBorder="1" applyAlignment="1">
      <alignment horizontal="right" vertical="center" wrapText="1" indent="1"/>
    </xf>
    <xf numFmtId="0" fontId="5" fillId="3" borderId="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3" fillId="0" borderId="0" xfId="0" applyFont="1" applyAlignment="1"/>
    <xf numFmtId="49" fontId="5" fillId="3" borderId="21" xfId="0" quotePrefix="1" applyNumberFormat="1" applyFont="1" applyFill="1" applyBorder="1" applyAlignment="1">
      <alignment horizontal="center" vertical="center"/>
    </xf>
    <xf numFmtId="164" fontId="3" fillId="3" borderId="22" xfId="0" applyNumberFormat="1" applyFont="1" applyFill="1" applyBorder="1" applyAlignment="1">
      <alignment horizontal="left" vertical="center" indent="1"/>
    </xf>
    <xf numFmtId="164" fontId="3" fillId="3" borderId="4" xfId="0" applyNumberFormat="1" applyFont="1" applyFill="1" applyBorder="1" applyAlignment="1">
      <alignment horizontal="left" vertical="center" indent="1"/>
    </xf>
    <xf numFmtId="0" fontId="14" fillId="2" borderId="12"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horizontal="right" vertical="center" indent="1"/>
    </xf>
    <xf numFmtId="164" fontId="3" fillId="3" borderId="4" xfId="0" applyNumberFormat="1" applyFont="1" applyFill="1" applyBorder="1" applyAlignment="1">
      <alignment horizontal="right" vertical="center"/>
    </xf>
    <xf numFmtId="164" fontId="3" fillId="3" borderId="23" xfId="0" applyNumberFormat="1" applyFont="1" applyFill="1" applyBorder="1" applyAlignment="1">
      <alignment horizontal="right" vertical="center" indent="1"/>
    </xf>
    <xf numFmtId="9" fontId="5" fillId="3" borderId="0" xfId="0" applyNumberFormat="1" applyFont="1" applyFill="1" applyBorder="1" applyAlignment="1">
      <alignment horizontal="center" vertical="center" wrapText="1"/>
    </xf>
    <xf numFmtId="0" fontId="12" fillId="3" borderId="16" xfId="0" applyFont="1" applyFill="1" applyBorder="1" applyAlignment="1">
      <alignment horizontal="right" vertical="center" indent="1"/>
    </xf>
    <xf numFmtId="0" fontId="3" fillId="3" borderId="16" xfId="0" applyFont="1" applyFill="1" applyBorder="1" applyAlignment="1">
      <alignment horizontal="right" vertical="center" indent="1"/>
    </xf>
    <xf numFmtId="0" fontId="3" fillId="3" borderId="0" xfId="0" applyFont="1" applyFill="1" applyBorder="1" applyAlignment="1">
      <alignment horizontal="right" vertical="center" indent="1"/>
    </xf>
    <xf numFmtId="0" fontId="0" fillId="0" borderId="0" xfId="0" applyAlignment="1">
      <alignment horizontal="left"/>
    </xf>
    <xf numFmtId="0" fontId="1" fillId="0" borderId="0" xfId="0" applyFont="1"/>
    <xf numFmtId="0" fontId="16" fillId="2" borderId="28" xfId="0" applyFont="1" applyFill="1" applyBorder="1" applyAlignment="1">
      <alignment horizontal="center" vertical="center"/>
    </xf>
    <xf numFmtId="0" fontId="16" fillId="2" borderId="29"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left" vertical="center" wrapText="1" indent="1"/>
    </xf>
    <xf numFmtId="0" fontId="1" fillId="0" borderId="0" xfId="0" applyFont="1" applyAlignment="1">
      <alignment horizontal="right" vertical="center" indent="1"/>
    </xf>
    <xf numFmtId="0" fontId="7" fillId="2" borderId="16" xfId="0" applyFont="1" applyFill="1" applyBorder="1" applyAlignment="1">
      <alignment horizontal="left" vertical="center"/>
    </xf>
    <xf numFmtId="0" fontId="7" fillId="2" borderId="0"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6" fillId="2" borderId="30" xfId="0" applyFont="1" applyFill="1" applyBorder="1" applyAlignment="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0" fillId="5" borderId="19" xfId="0" applyFill="1" applyBorder="1"/>
    <xf numFmtId="0" fontId="0" fillId="5" borderId="19" xfId="0" applyFill="1" applyBorder="1" applyAlignment="1">
      <alignment horizontal="left"/>
    </xf>
    <xf numFmtId="0" fontId="15" fillId="5" borderId="0" xfId="0" applyFont="1" applyFill="1" applyBorder="1"/>
    <xf numFmtId="0" fontId="15" fillId="5" borderId="0" xfId="0" applyFont="1" applyFill="1" applyBorder="1" applyAlignment="1">
      <alignment horizontal="left"/>
    </xf>
    <xf numFmtId="0" fontId="0" fillId="5" borderId="0" xfId="0" applyFill="1" applyBorder="1"/>
    <xf numFmtId="0" fontId="0" fillId="5" borderId="0" xfId="0" applyFill="1" applyBorder="1" applyAlignment="1">
      <alignment horizontal="left"/>
    </xf>
    <xf numFmtId="0" fontId="6" fillId="5" borderId="0" xfId="0" applyFont="1" applyFill="1" applyBorder="1" applyAlignment="1">
      <alignment horizontal="left"/>
    </xf>
    <xf numFmtId="0" fontId="1" fillId="5" borderId="0" xfId="0" applyFont="1" applyFill="1" applyBorder="1"/>
    <xf numFmtId="0" fontId="11" fillId="5" borderId="0" xfId="0" applyFont="1" applyFill="1" applyBorder="1"/>
    <xf numFmtId="0" fontId="12" fillId="5" borderId="0" xfId="0" applyFont="1" applyFill="1" applyBorder="1"/>
    <xf numFmtId="0" fontId="12" fillId="5" borderId="0" xfId="0" applyFont="1" applyFill="1" applyBorder="1" applyAlignment="1">
      <alignment horizontal="left"/>
    </xf>
    <xf numFmtId="0" fontId="3" fillId="5" borderId="16" xfId="0" applyFont="1" applyFill="1" applyBorder="1" applyAlignment="1">
      <alignment horizontal="right" vertical="center"/>
    </xf>
    <xf numFmtId="3" fontId="1" fillId="5" borderId="0" xfId="0" applyNumberFormat="1" applyFont="1" applyFill="1" applyBorder="1" applyAlignment="1">
      <alignment horizontal="left" vertical="center"/>
    </xf>
    <xf numFmtId="1" fontId="3" fillId="5" borderId="0" xfId="0" applyNumberFormat="1" applyFont="1" applyFill="1" applyBorder="1" applyAlignment="1">
      <alignment horizontal="center" vertical="center"/>
    </xf>
    <xf numFmtId="1" fontId="3" fillId="5" borderId="0" xfId="0" applyNumberFormat="1" applyFont="1" applyFill="1" applyBorder="1" applyAlignment="1">
      <alignment horizontal="center" vertical="center" wrapText="1"/>
    </xf>
    <xf numFmtId="0" fontId="3" fillId="5" borderId="4" xfId="0" applyFont="1" applyFill="1" applyBorder="1" applyAlignment="1">
      <alignment horizontal="center" vertical="center"/>
    </xf>
    <xf numFmtId="0" fontId="0" fillId="5" borderId="0" xfId="0" applyFill="1" applyBorder="1" applyAlignment="1">
      <alignment horizontal="justify" vertical="center"/>
    </xf>
    <xf numFmtId="0" fontId="1" fillId="5" borderId="0" xfId="0" applyFont="1" applyFill="1" applyBorder="1" applyAlignment="1">
      <alignment horizontal="justify" vertical="center" wrapText="1"/>
    </xf>
    <xf numFmtId="0" fontId="0" fillId="5" borderId="0" xfId="0" applyFill="1" applyBorder="1" applyAlignment="1">
      <alignment horizontal="justify" vertical="center" wrapText="1"/>
    </xf>
    <xf numFmtId="0" fontId="1" fillId="5" borderId="0" xfId="0" applyFont="1" applyFill="1" applyBorder="1" applyAlignment="1">
      <alignment horizontal="justify" vertical="top" wrapText="1"/>
    </xf>
    <xf numFmtId="0" fontId="0" fillId="5" borderId="0" xfId="0" applyFill="1" applyAlignment="1">
      <alignment vertical="center" wrapText="1"/>
    </xf>
    <xf numFmtId="0" fontId="1" fillId="5" borderId="0" xfId="0" applyFont="1" applyFill="1" applyBorder="1" applyAlignment="1">
      <alignment horizontal="justify" vertical="center"/>
    </xf>
    <xf numFmtId="0" fontId="3" fillId="5" borderId="0" xfId="0" applyFont="1" applyFill="1" applyBorder="1" applyAlignment="1">
      <alignment horizontal="justify" vertical="center" wrapText="1"/>
    </xf>
    <xf numFmtId="164" fontId="1" fillId="5" borderId="0" xfId="0" applyNumberFormat="1" applyFont="1" applyFill="1" applyBorder="1" applyAlignment="1">
      <alignment horizontal="justify" vertical="center"/>
    </xf>
    <xf numFmtId="0" fontId="3" fillId="5" borderId="31" xfId="0" applyFont="1" applyFill="1" applyBorder="1" applyAlignment="1">
      <alignment horizontal="right" vertical="center"/>
    </xf>
    <xf numFmtId="0" fontId="0" fillId="5" borderId="17" xfId="0" applyFill="1" applyBorder="1" applyAlignment="1">
      <alignment horizontal="justify" vertical="center"/>
    </xf>
    <xf numFmtId="0" fontId="3" fillId="5" borderId="23" xfId="0" applyFont="1" applyFill="1" applyBorder="1" applyAlignment="1">
      <alignment horizontal="center" vertical="center"/>
    </xf>
    <xf numFmtId="0" fontId="3" fillId="5" borderId="0" xfId="0" applyFont="1" applyFill="1" applyBorder="1" applyAlignment="1">
      <alignment vertical="center"/>
    </xf>
    <xf numFmtId="164" fontId="1" fillId="5" borderId="0" xfId="0" applyNumberFormat="1" applyFont="1" applyFill="1" applyBorder="1" applyAlignment="1">
      <alignment horizontal="justify" vertical="center" wrapText="1"/>
    </xf>
    <xf numFmtId="0" fontId="3" fillId="5" borderId="4" xfId="0" applyFont="1" applyFill="1" applyBorder="1" applyAlignment="1">
      <alignment horizontal="center"/>
    </xf>
    <xf numFmtId="0" fontId="3" fillId="5" borderId="0" xfId="0" applyFont="1" applyFill="1" applyBorder="1"/>
    <xf numFmtId="0" fontId="3" fillId="5" borderId="0" xfId="0" applyFont="1" applyFill="1" applyBorder="1" applyAlignment="1">
      <alignment horizontal="left" vertical="center" wrapText="1" indent="1"/>
    </xf>
    <xf numFmtId="164" fontId="3" fillId="5" borderId="0" xfId="0" applyNumberFormat="1" applyFont="1" applyFill="1" applyBorder="1" applyAlignment="1">
      <alignment horizontal="left" vertical="center" indent="1"/>
    </xf>
    <xf numFmtId="0" fontId="3" fillId="5" borderId="23" xfId="0" applyFont="1" applyFill="1" applyBorder="1" applyAlignment="1">
      <alignment horizontal="center"/>
    </xf>
    <xf numFmtId="164" fontId="3" fillId="5" borderId="0" xfId="0" applyNumberFormat="1" applyFont="1" applyFill="1" applyBorder="1" applyAlignment="1">
      <alignment horizontal="justify" vertical="center"/>
    </xf>
    <xf numFmtId="0" fontId="1" fillId="5" borderId="0" xfId="0" applyFont="1" applyFill="1" applyBorder="1" applyAlignment="1">
      <alignment horizontal="left" vertical="center"/>
    </xf>
    <xf numFmtId="0" fontId="1" fillId="5" borderId="0" xfId="0" applyFont="1" applyFill="1" applyBorder="1" applyAlignment="1">
      <alignment horizontal="left" vertical="center" wrapText="1" indent="1"/>
    </xf>
    <xf numFmtId="164" fontId="1" fillId="5" borderId="0" xfId="0" applyNumberFormat="1" applyFont="1" applyFill="1" applyBorder="1" applyAlignment="1">
      <alignment horizontal="left" vertical="center" wrapText="1"/>
    </xf>
    <xf numFmtId="0" fontId="3" fillId="5" borderId="28" xfId="0" applyFont="1" applyFill="1" applyBorder="1" applyAlignment="1">
      <alignment horizontal="right" vertical="center"/>
    </xf>
    <xf numFmtId="0" fontId="3" fillId="5" borderId="24" xfId="0" applyFont="1" applyFill="1" applyBorder="1" applyAlignment="1">
      <alignment horizontal="left" vertical="center" wrapText="1" indent="1"/>
    </xf>
    <xf numFmtId="164" fontId="3" fillId="5" borderId="24" xfId="0" applyNumberFormat="1" applyFont="1" applyFill="1" applyBorder="1" applyAlignment="1">
      <alignment horizontal="left" vertical="center" wrapText="1" indent="1"/>
    </xf>
    <xf numFmtId="3" fontId="3" fillId="5" borderId="24" xfId="0" applyNumberFormat="1" applyFont="1" applyFill="1" applyBorder="1" applyAlignment="1">
      <alignment horizontal="left" vertical="center" indent="1"/>
    </xf>
    <xf numFmtId="3" fontId="1" fillId="5" borderId="24" xfId="0" applyNumberFormat="1" applyFont="1" applyFill="1" applyBorder="1" applyAlignment="1">
      <alignment horizontal="left" vertical="center" indent="1"/>
    </xf>
    <xf numFmtId="0" fontId="3" fillId="5" borderId="2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0" xfId="0" applyFont="1" applyFill="1" applyBorder="1" applyAlignment="1">
      <alignment horizontal="center" vertical="center"/>
    </xf>
    <xf numFmtId="0" fontId="11" fillId="5" borderId="0" xfId="0" applyFont="1" applyFill="1" applyBorder="1" applyAlignment="1">
      <alignment horizontal="right" vertical="center" wrapText="1" indent="1"/>
    </xf>
    <xf numFmtId="0" fontId="0" fillId="5" borderId="0" xfId="0" applyFill="1" applyBorder="1" applyAlignment="1">
      <alignment horizontal="center" vertical="center" wrapText="1"/>
    </xf>
    <xf numFmtId="0" fontId="3" fillId="5" borderId="0" xfId="0" applyFont="1" applyFill="1" applyBorder="1" applyAlignment="1">
      <alignment horizontal="left" vertical="center"/>
    </xf>
    <xf numFmtId="3" fontId="3" fillId="5" borderId="0" xfId="0" applyNumberFormat="1" applyFont="1" applyFill="1" applyBorder="1" applyAlignment="1">
      <alignment horizontal="right" vertical="center" wrapText="1" indent="1"/>
    </xf>
    <xf numFmtId="3" fontId="3" fillId="5" borderId="0" xfId="0" applyNumberFormat="1" applyFont="1" applyFill="1" applyBorder="1" applyAlignment="1">
      <alignment horizontal="center" vertical="center"/>
    </xf>
    <xf numFmtId="3" fontId="3" fillId="5" borderId="0"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3" fontId="3" fillId="5" borderId="5"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1" fillId="5" borderId="31" xfId="0" applyFont="1" applyFill="1" applyBorder="1" applyAlignment="1">
      <alignment horizontal="right" vertical="center" wrapText="1"/>
    </xf>
    <xf numFmtId="0" fontId="1" fillId="5" borderId="17" xfId="0" applyFont="1" applyFill="1" applyBorder="1" applyAlignment="1">
      <alignment horizontal="center" vertical="center" wrapText="1"/>
    </xf>
    <xf numFmtId="0" fontId="0" fillId="5" borderId="17" xfId="0" applyFill="1" applyBorder="1" applyAlignment="1">
      <alignment vertical="center"/>
    </xf>
    <xf numFmtId="0" fontId="3" fillId="5" borderId="20"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7" xfId="0" applyFont="1" applyFill="1" applyBorder="1" applyAlignment="1">
      <alignment horizontal="center" vertical="center"/>
    </xf>
    <xf numFmtId="3" fontId="11" fillId="5" borderId="0" xfId="0" applyNumberFormat="1" applyFont="1" applyFill="1" applyBorder="1" applyAlignment="1">
      <alignment horizontal="right" vertical="center" wrapText="1" indent="1"/>
    </xf>
    <xf numFmtId="0" fontId="1" fillId="5" borderId="16" xfId="0" applyFont="1" applyFill="1" applyBorder="1" applyAlignment="1">
      <alignment horizontal="right" vertical="center" wrapText="1"/>
    </xf>
    <xf numFmtId="3" fontId="1" fillId="5" borderId="0" xfId="0" applyNumberFormat="1" applyFont="1" applyFill="1" applyBorder="1" applyAlignment="1">
      <alignment horizontal="right" vertical="center" indent="1"/>
    </xf>
    <xf numFmtId="0" fontId="1" fillId="5" borderId="0" xfId="0" applyFont="1" applyFill="1" applyBorder="1" applyAlignment="1">
      <alignment horizontal="center" vertical="center" wrapText="1"/>
    </xf>
    <xf numFmtId="164" fontId="1" fillId="5" borderId="0" xfId="0" applyNumberFormat="1" applyFont="1" applyFill="1" applyBorder="1" applyAlignment="1">
      <alignment horizontal="right" vertical="center" wrapText="1" indent="1"/>
    </xf>
    <xf numFmtId="0" fontId="0" fillId="5" borderId="0" xfId="0" applyFill="1" applyBorder="1" applyAlignment="1">
      <alignment vertical="center"/>
    </xf>
    <xf numFmtId="1" fontId="3" fillId="5" borderId="0" xfId="0" applyNumberFormat="1" applyFont="1" applyFill="1" applyBorder="1" applyAlignment="1">
      <alignment horizontal="left" vertical="center"/>
    </xf>
    <xf numFmtId="0" fontId="3" fillId="5" borderId="0" xfId="0" applyFont="1" applyFill="1" applyBorder="1" applyAlignment="1">
      <alignment horizontal="right" vertical="center" wrapText="1" indent="1"/>
    </xf>
    <xf numFmtId="0" fontId="3" fillId="5" borderId="3" xfId="0" applyFont="1" applyFill="1" applyBorder="1" applyAlignment="1">
      <alignment horizontal="center" vertical="center" wrapText="1"/>
    </xf>
    <xf numFmtId="0" fontId="0" fillId="5" borderId="5" xfId="0" applyFill="1" applyBorder="1" applyAlignment="1">
      <alignment horizontal="center" vertical="center"/>
    </xf>
    <xf numFmtId="0" fontId="3" fillId="5" borderId="0" xfId="0" applyFont="1" applyFill="1" applyBorder="1" applyAlignment="1">
      <alignment horizontal="center" vertical="center" wrapText="1"/>
    </xf>
    <xf numFmtId="0" fontId="3" fillId="5" borderId="24" xfId="0" applyFont="1" applyFill="1" applyBorder="1" applyAlignment="1">
      <alignment horizontal="center" vertical="center"/>
    </xf>
    <xf numFmtId="0" fontId="3" fillId="5" borderId="24" xfId="0" applyFont="1" applyFill="1" applyBorder="1" applyAlignment="1">
      <alignment horizontal="right" vertical="center" indent="1"/>
    </xf>
    <xf numFmtId="0" fontId="0" fillId="5" borderId="32" xfId="0" applyFill="1" applyBorder="1" applyAlignment="1">
      <alignment horizontal="center" vertical="center"/>
    </xf>
    <xf numFmtId="0" fontId="3" fillId="5" borderId="27" xfId="0" applyFont="1" applyFill="1" applyBorder="1" applyAlignment="1">
      <alignment horizontal="center" vertical="center"/>
    </xf>
    <xf numFmtId="0" fontId="3" fillId="2" borderId="33" xfId="0" applyFont="1" applyFill="1" applyBorder="1" applyAlignment="1">
      <alignment horizontal="center"/>
    </xf>
    <xf numFmtId="0" fontId="3" fillId="2" borderId="34" xfId="0" applyFont="1" applyFill="1" applyBorder="1" applyAlignment="1">
      <alignment horizontal="center"/>
    </xf>
    <xf numFmtId="0" fontId="3" fillId="2" borderId="34" xfId="0" applyFont="1" applyFill="1" applyBorder="1"/>
    <xf numFmtId="0" fontId="18" fillId="2" borderId="34" xfId="0" applyFont="1" applyFill="1" applyBorder="1" applyAlignment="1">
      <alignment horizontal="left"/>
    </xf>
    <xf numFmtId="0" fontId="18" fillId="2" borderId="34" xfId="0" applyFont="1" applyFill="1" applyBorder="1" applyAlignment="1">
      <alignment horizontal="left" vertical="center" indent="1"/>
    </xf>
    <xf numFmtId="0" fontId="1" fillId="5" borderId="0" xfId="0" applyFont="1" applyFill="1" applyBorder="1" applyAlignment="1">
      <alignment horizontal="right" vertical="center" wrapText="1" indent="1"/>
    </xf>
    <xf numFmtId="0" fontId="0" fillId="5" borderId="19" xfId="0" applyFill="1" applyBorder="1" applyAlignment="1">
      <alignment horizontal="center" vertical="center" wrapText="1"/>
    </xf>
    <xf numFmtId="0" fontId="0" fillId="5" borderId="22" xfId="0" applyFill="1" applyBorder="1" applyAlignment="1">
      <alignment horizontal="center" vertical="center" wrapText="1"/>
    </xf>
    <xf numFmtId="3" fontId="3" fillId="5" borderId="4" xfId="0" applyNumberFormat="1" applyFont="1" applyFill="1" applyBorder="1" applyAlignment="1">
      <alignment horizontal="center" vertical="center"/>
    </xf>
    <xf numFmtId="0" fontId="3" fillId="5" borderId="32" xfId="0" applyFont="1" applyFill="1" applyBorder="1" applyAlignment="1">
      <alignment horizontal="center" vertical="center"/>
    </xf>
    <xf numFmtId="0" fontId="3" fillId="2" borderId="35" xfId="0" applyFont="1" applyFill="1" applyBorder="1"/>
    <xf numFmtId="0" fontId="3" fillId="2" borderId="36" xfId="0" applyFont="1" applyFill="1" applyBorder="1" applyAlignment="1">
      <alignment horizontal="center"/>
    </xf>
    <xf numFmtId="0" fontId="3" fillId="5" borderId="0" xfId="0" applyFont="1" applyFill="1" applyAlignment="1">
      <alignment vertical="center"/>
    </xf>
    <xf numFmtId="0" fontId="1" fillId="5" borderId="28" xfId="0" applyFont="1" applyFill="1" applyBorder="1" applyAlignment="1">
      <alignment horizontal="right" vertical="center" wrapText="1"/>
    </xf>
    <xf numFmtId="164" fontId="3" fillId="5" borderId="0" xfId="0" applyNumberFormat="1" applyFont="1" applyFill="1" applyBorder="1" applyAlignment="1">
      <alignment horizontal="right" vertical="center" indent="1"/>
    </xf>
    <xf numFmtId="164" fontId="1" fillId="5" borderId="37" xfId="0" applyNumberFormat="1" applyFont="1" applyFill="1" applyBorder="1" applyAlignment="1">
      <alignment horizontal="right" vertical="center" indent="1"/>
    </xf>
    <xf numFmtId="164" fontId="1" fillId="5" borderId="0" xfId="0" applyNumberFormat="1" applyFont="1" applyFill="1" applyBorder="1" applyAlignment="1">
      <alignment horizontal="left" vertical="center" indent="1"/>
    </xf>
    <xf numFmtId="164" fontId="1" fillId="5" borderId="4" xfId="0" applyNumberFormat="1" applyFont="1" applyFill="1" applyBorder="1" applyAlignment="1">
      <alignment horizontal="right" vertical="center" indent="1"/>
    </xf>
    <xf numFmtId="0" fontId="1" fillId="5" borderId="24" xfId="0" applyFont="1" applyFill="1" applyBorder="1" applyAlignment="1">
      <alignment horizontal="center" vertical="center" wrapText="1"/>
    </xf>
    <xf numFmtId="0" fontId="0" fillId="5" borderId="24" xfId="0" applyFill="1" applyBorder="1" applyAlignment="1">
      <alignment vertical="center"/>
    </xf>
    <xf numFmtId="164" fontId="1" fillId="5" borderId="24" xfId="0" applyNumberFormat="1" applyFont="1" applyFill="1" applyBorder="1" applyAlignment="1">
      <alignment horizontal="right" vertical="center" indent="1"/>
    </xf>
    <xf numFmtId="164" fontId="1" fillId="5" borderId="24" xfId="0" applyNumberFormat="1" applyFont="1" applyFill="1" applyBorder="1" applyAlignment="1">
      <alignment horizontal="left" vertical="center" indent="1"/>
    </xf>
    <xf numFmtId="164" fontId="1" fillId="5" borderId="25" xfId="0" applyNumberFormat="1" applyFont="1" applyFill="1" applyBorder="1" applyAlignment="1">
      <alignment horizontal="right" vertical="center" indent="1"/>
    </xf>
    <xf numFmtId="164" fontId="3" fillId="5" borderId="22" xfId="0" applyNumberFormat="1" applyFont="1" applyFill="1" applyBorder="1" applyAlignment="1">
      <alignment horizontal="right" vertical="center" indent="1"/>
    </xf>
    <xf numFmtId="164" fontId="3" fillId="5" borderId="4" xfId="0" applyNumberFormat="1" applyFont="1" applyFill="1" applyBorder="1" applyAlignment="1">
      <alignment horizontal="right" vertical="center" indent="1"/>
    </xf>
    <xf numFmtId="164" fontId="3" fillId="5" borderId="0" xfId="0" applyNumberFormat="1" applyFont="1" applyFill="1" applyBorder="1" applyAlignment="1">
      <alignment horizontal="right" vertical="center" wrapText="1" indent="1"/>
    </xf>
    <xf numFmtId="164" fontId="1" fillId="5" borderId="0" xfId="0" applyNumberFormat="1" applyFont="1" applyFill="1" applyBorder="1" applyAlignment="1">
      <alignment horizontal="right" vertical="center" indent="1"/>
    </xf>
    <xf numFmtId="164" fontId="5" fillId="5" borderId="0" xfId="0" applyNumberFormat="1" applyFont="1" applyFill="1" applyBorder="1" applyAlignment="1">
      <alignment horizontal="left" vertical="center" wrapText="1" indent="1"/>
    </xf>
    <xf numFmtId="0" fontId="1" fillId="5" borderId="0" xfId="0" applyFont="1" applyFill="1" applyBorder="1" applyAlignment="1">
      <alignment horizontal="left" vertical="center" indent="1"/>
    </xf>
    <xf numFmtId="164" fontId="3" fillId="5" borderId="24" xfId="0" applyNumberFormat="1" applyFont="1" applyFill="1" applyBorder="1" applyAlignment="1">
      <alignment horizontal="right" vertical="center" indent="1"/>
    </xf>
    <xf numFmtId="164" fontId="3" fillId="5" borderId="24" xfId="0" applyNumberFormat="1" applyFont="1" applyFill="1" applyBorder="1" applyAlignment="1">
      <alignment horizontal="left" vertical="center" indent="1"/>
    </xf>
    <xf numFmtId="164" fontId="3" fillId="5" borderId="25" xfId="0" applyNumberFormat="1" applyFont="1" applyFill="1" applyBorder="1" applyAlignment="1">
      <alignment horizontal="right" vertical="center" indent="1"/>
    </xf>
    <xf numFmtId="0" fontId="11" fillId="5" borderId="0" xfId="0" applyFont="1" applyFill="1" applyBorder="1" applyAlignment="1">
      <alignment horizontal="left" vertical="center" indent="1"/>
    </xf>
    <xf numFmtId="0" fontId="3" fillId="5" borderId="28" xfId="0" applyFont="1" applyFill="1" applyBorder="1" applyAlignment="1">
      <alignment horizontal="center" vertical="center"/>
    </xf>
    <xf numFmtId="0" fontId="3" fillId="5" borderId="24" xfId="0" applyFont="1" applyFill="1" applyBorder="1" applyAlignment="1">
      <alignment horizontal="right" vertical="center" wrapText="1" indent="1"/>
    </xf>
    <xf numFmtId="3" fontId="3" fillId="5" borderId="24" xfId="0" applyNumberFormat="1" applyFont="1" applyFill="1" applyBorder="1" applyAlignment="1">
      <alignment horizontal="center" vertical="center"/>
    </xf>
    <xf numFmtId="164" fontId="3" fillId="5" borderId="4" xfId="0" applyNumberFormat="1" applyFont="1" applyFill="1" applyBorder="1" applyAlignment="1">
      <alignment horizontal="right" vertical="center"/>
    </xf>
    <xf numFmtId="0" fontId="18" fillId="2" borderId="36" xfId="0" applyFont="1" applyFill="1" applyBorder="1" applyAlignment="1">
      <alignment horizontal="left" vertical="center" indent="1"/>
    </xf>
    <xf numFmtId="0" fontId="12" fillId="5" borderId="18" xfId="0" applyFont="1" applyFill="1" applyBorder="1" applyAlignment="1">
      <alignment horizontal="center" vertical="center"/>
    </xf>
    <xf numFmtId="0" fontId="11" fillId="5" borderId="19" xfId="0" applyFont="1" applyFill="1" applyBorder="1" applyAlignment="1">
      <alignment horizontal="left" vertical="center"/>
    </xf>
    <xf numFmtId="0" fontId="0" fillId="5" borderId="13" xfId="0" applyFill="1" applyBorder="1" applyAlignment="1">
      <alignment horizontal="center" vertical="center" wrapText="1"/>
    </xf>
    <xf numFmtId="49" fontId="3" fillId="5" borderId="38" xfId="0" applyNumberFormat="1" applyFont="1" applyFill="1" applyBorder="1" applyAlignment="1">
      <alignment horizontal="center" vertical="center"/>
    </xf>
    <xf numFmtId="3" fontId="5" fillId="5" borderId="0" xfId="0" applyNumberFormat="1" applyFont="1" applyFill="1" applyBorder="1" applyAlignment="1">
      <alignment horizontal="right" vertical="center" wrapText="1"/>
    </xf>
    <xf numFmtId="0" fontId="3" fillId="5" borderId="11" xfId="0" applyFont="1" applyFill="1" applyBorder="1" applyAlignment="1">
      <alignment horizontal="center" vertical="center"/>
    </xf>
    <xf numFmtId="0" fontId="5" fillId="5" borderId="0" xfId="0" applyFont="1" applyFill="1" applyBorder="1" applyAlignment="1">
      <alignment horizontal="right" vertical="center" wrapText="1"/>
    </xf>
    <xf numFmtId="0" fontId="11" fillId="5" borderId="0" xfId="0" applyFont="1" applyFill="1" applyBorder="1" applyAlignment="1">
      <alignment horizontal="left" vertical="center"/>
    </xf>
    <xf numFmtId="0" fontId="11" fillId="5" borderId="0" xfId="0" applyFont="1" applyFill="1" applyBorder="1" applyAlignment="1">
      <alignment horizontal="left" vertical="center" wrapText="1"/>
    </xf>
    <xf numFmtId="0" fontId="3" fillId="5" borderId="24" xfId="0" applyFont="1" applyFill="1" applyBorder="1" applyAlignment="1">
      <alignment horizontal="left" vertical="center"/>
    </xf>
    <xf numFmtId="0" fontId="5" fillId="5" borderId="24" xfId="0" applyFont="1" applyFill="1" applyBorder="1" applyAlignment="1">
      <alignment horizontal="right" vertical="center" wrapText="1"/>
    </xf>
    <xf numFmtId="0" fontId="3" fillId="5" borderId="39" xfId="0" applyFont="1" applyFill="1" applyBorder="1" applyAlignment="1">
      <alignment horizontal="center" vertical="center"/>
    </xf>
    <xf numFmtId="0" fontId="0" fillId="5" borderId="19" xfId="0" applyFill="1" applyBorder="1" applyAlignment="1">
      <alignment horizontal="right" vertical="center" wrapText="1" indent="1"/>
    </xf>
    <xf numFmtId="3" fontId="3" fillId="5" borderId="0" xfId="0" applyNumberFormat="1" applyFont="1" applyFill="1" applyBorder="1" applyAlignment="1">
      <alignment horizontal="left" vertical="center" wrapText="1" indent="1"/>
    </xf>
    <xf numFmtId="3" fontId="3" fillId="5" borderId="4" xfId="0" applyNumberFormat="1" applyFont="1" applyFill="1" applyBorder="1" applyAlignment="1">
      <alignment horizontal="center" vertical="center" wrapText="1"/>
    </xf>
    <xf numFmtId="164" fontId="3" fillId="5" borderId="0" xfId="0" applyNumberFormat="1" applyFont="1" applyFill="1" applyBorder="1" applyAlignment="1">
      <alignment horizontal="center" vertical="center"/>
    </xf>
    <xf numFmtId="3" fontId="3" fillId="5" borderId="0" xfId="0" applyNumberFormat="1" applyFont="1" applyFill="1" applyBorder="1" applyAlignment="1">
      <alignment horizontal="left" vertical="center"/>
    </xf>
    <xf numFmtId="3" fontId="1" fillId="5" borderId="0" xfId="0" applyNumberFormat="1" applyFont="1" applyFill="1" applyBorder="1" applyAlignment="1">
      <alignment horizontal="left" vertical="center" wrapText="1" indent="1"/>
    </xf>
    <xf numFmtId="164" fontId="1" fillId="5" borderId="40" xfId="0" applyNumberFormat="1" applyFont="1" applyFill="1" applyBorder="1" applyAlignment="1">
      <alignment horizontal="right" vertical="center" indent="1"/>
    </xf>
    <xf numFmtId="0" fontId="1" fillId="5" borderId="24" xfId="0" applyFont="1" applyFill="1" applyBorder="1" applyAlignment="1">
      <alignment horizontal="left" vertical="center" wrapText="1" indent="1"/>
    </xf>
    <xf numFmtId="0" fontId="10" fillId="5" borderId="0" xfId="0" applyFont="1" applyFill="1" applyBorder="1" applyAlignment="1">
      <alignment horizontal="right" vertical="center"/>
    </xf>
    <xf numFmtId="164" fontId="1" fillId="5" borderId="24" xfId="0" applyNumberFormat="1" applyFont="1" applyFill="1" applyBorder="1" applyAlignment="1">
      <alignment horizontal="left" vertical="center" wrapText="1" indent="1"/>
    </xf>
    <xf numFmtId="3" fontId="3" fillId="5" borderId="0" xfId="0" applyNumberFormat="1" applyFont="1" applyFill="1" applyBorder="1" applyAlignment="1">
      <alignment horizontal="right" vertical="center" indent="1"/>
    </xf>
    <xf numFmtId="164" fontId="1" fillId="5" borderId="0" xfId="0" applyNumberFormat="1" applyFont="1" applyFill="1" applyBorder="1" applyAlignment="1">
      <alignment horizontal="right" vertical="center"/>
    </xf>
    <xf numFmtId="0" fontId="3" fillId="5" borderId="24" xfId="0" applyFont="1" applyFill="1" applyBorder="1" applyAlignment="1">
      <alignment horizontal="right" vertical="center"/>
    </xf>
    <xf numFmtId="164" fontId="3" fillId="5" borderId="24" xfId="0" applyNumberFormat="1" applyFont="1" applyFill="1" applyBorder="1" applyAlignment="1">
      <alignment horizontal="right" vertical="center"/>
    </xf>
    <xf numFmtId="0" fontId="3" fillId="5" borderId="25" xfId="0" applyFont="1" applyFill="1" applyBorder="1" applyAlignment="1">
      <alignment horizontal="center"/>
    </xf>
    <xf numFmtId="0" fontId="1" fillId="5" borderId="0" xfId="0" applyFont="1" applyFill="1" applyAlignment="1">
      <alignment horizontal="right" vertical="center"/>
    </xf>
    <xf numFmtId="3" fontId="1" fillId="5" borderId="0" xfId="0" quotePrefix="1" applyNumberFormat="1" applyFont="1" applyFill="1" applyBorder="1" applyAlignment="1">
      <alignment horizontal="left" vertical="center"/>
    </xf>
    <xf numFmtId="164" fontId="1" fillId="5" borderId="0" xfId="0" applyNumberFormat="1" applyFont="1" applyFill="1" applyBorder="1" applyAlignment="1">
      <alignment horizontal="right" vertical="center" wrapText="1"/>
    </xf>
    <xf numFmtId="164" fontId="1" fillId="5" borderId="0" xfId="0" applyNumberFormat="1" applyFont="1" applyFill="1" applyBorder="1" applyAlignment="1">
      <alignment horizontal="center" vertical="center"/>
    </xf>
    <xf numFmtId="165" fontId="1" fillId="5" borderId="0" xfId="0" applyNumberFormat="1" applyFont="1" applyFill="1" applyBorder="1" applyAlignment="1">
      <alignment horizontal="right" vertical="center" indent="1"/>
    </xf>
    <xf numFmtId="165" fontId="3" fillId="5" borderId="0" xfId="0" applyNumberFormat="1" applyFont="1" applyFill="1" applyBorder="1" applyAlignment="1">
      <alignment horizontal="right" vertical="center" indent="1"/>
    </xf>
    <xf numFmtId="164" fontId="3" fillId="5" borderId="0" xfId="0" quotePrefix="1" applyNumberFormat="1" applyFont="1" applyFill="1" applyBorder="1" applyAlignment="1">
      <alignment horizontal="left" vertical="center" indent="1"/>
    </xf>
    <xf numFmtId="164" fontId="3" fillId="5" borderId="0" xfId="0" applyNumberFormat="1" applyFont="1" applyFill="1" applyBorder="1" applyAlignment="1">
      <alignment horizontal="justify" vertical="center" wrapText="1"/>
    </xf>
    <xf numFmtId="164" fontId="3" fillId="5" borderId="0" xfId="0" applyNumberFormat="1" applyFont="1" applyFill="1" applyBorder="1" applyAlignment="1">
      <alignment vertical="center"/>
    </xf>
    <xf numFmtId="0" fontId="0" fillId="0" borderId="0" xfId="0" applyAlignment="1">
      <alignment vertical="center"/>
    </xf>
    <xf numFmtId="0" fontId="12" fillId="5" borderId="0" xfId="0" quotePrefix="1" applyFont="1" applyFill="1" applyBorder="1" applyAlignment="1">
      <alignment horizontal="left"/>
    </xf>
    <xf numFmtId="0" fontId="0" fillId="5" borderId="19" xfId="0" applyFill="1" applyBorder="1" applyAlignment="1">
      <alignment vertical="center"/>
    </xf>
    <xf numFmtId="49" fontId="3" fillId="3" borderId="8" xfId="0" applyNumberFormat="1" applyFont="1" applyFill="1" applyBorder="1" applyAlignment="1">
      <alignment horizontal="center" vertical="center" wrapText="1"/>
    </xf>
    <xf numFmtId="49" fontId="3" fillId="3" borderId="42" xfId="0" applyNumberFormat="1" applyFont="1" applyFill="1" applyBorder="1" applyAlignment="1">
      <alignment horizontal="center" vertical="center" wrapText="1"/>
    </xf>
    <xf numFmtId="0" fontId="9" fillId="2" borderId="54" xfId="0" applyFont="1" applyFill="1" applyBorder="1" applyAlignment="1">
      <alignment horizontal="center" vertical="center" wrapText="1"/>
    </xf>
    <xf numFmtId="0" fontId="3" fillId="3" borderId="55" xfId="0" quotePrefix="1" applyFont="1" applyFill="1" applyBorder="1" applyAlignment="1">
      <alignment horizontal="center" vertical="center" wrapText="1"/>
    </xf>
    <xf numFmtId="0" fontId="3" fillId="3" borderId="7" xfId="0" applyFont="1" applyFill="1" applyBorder="1" applyAlignment="1">
      <alignment horizontal="center" vertical="center" wrapText="1"/>
    </xf>
    <xf numFmtId="49" fontId="3" fillId="3" borderId="41"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1" fontId="3" fillId="3" borderId="19" xfId="0" applyNumberFormat="1" applyFont="1" applyFill="1" applyBorder="1" applyAlignment="1">
      <alignment vertical="center"/>
    </xf>
    <xf numFmtId="3" fontId="2" fillId="5" borderId="0" xfId="0" quotePrefix="1" applyNumberFormat="1" applyFont="1" applyFill="1" applyBorder="1" applyAlignment="1">
      <alignment horizontal="right" vertical="center" wrapText="1"/>
    </xf>
    <xf numFmtId="1" fontId="3" fillId="3" borderId="0" xfId="0" quotePrefix="1" applyNumberFormat="1" applyFont="1" applyFill="1" applyBorder="1" applyAlignment="1">
      <alignment horizontal="right" vertical="center" indent="1"/>
    </xf>
    <xf numFmtId="0" fontId="20" fillId="5" borderId="18" xfId="0" applyFont="1" applyFill="1" applyBorder="1" applyAlignment="1">
      <alignment horizontal="center" vertical="center"/>
    </xf>
    <xf numFmtId="0" fontId="21" fillId="5" borderId="19" xfId="0" applyFont="1" applyFill="1" applyBorder="1" applyAlignment="1">
      <alignment horizontal="left" vertical="center"/>
    </xf>
    <xf numFmtId="0" fontId="22" fillId="5" borderId="19" xfId="0" applyFont="1" applyFill="1" applyBorder="1" applyAlignment="1">
      <alignment horizontal="center" vertical="center" wrapText="1"/>
    </xf>
    <xf numFmtId="0" fontId="22" fillId="5" borderId="16" xfId="0" applyFont="1" applyFill="1" applyBorder="1" applyAlignment="1">
      <alignment horizontal="right" vertical="center"/>
    </xf>
    <xf numFmtId="0" fontId="22" fillId="5" borderId="0" xfId="0" applyFont="1" applyFill="1" applyBorder="1" applyAlignment="1">
      <alignment horizontal="left" vertical="center"/>
    </xf>
    <xf numFmtId="3" fontId="23" fillId="5" borderId="0" xfId="0" applyNumberFormat="1" applyFont="1" applyFill="1" applyBorder="1" applyAlignment="1">
      <alignment horizontal="right" vertical="center" wrapText="1"/>
    </xf>
    <xf numFmtId="3" fontId="22" fillId="5" borderId="0" xfId="0" applyNumberFormat="1" applyFont="1" applyFill="1" applyBorder="1" applyAlignment="1">
      <alignment horizontal="center" vertical="center"/>
    </xf>
    <xf numFmtId="3" fontId="22" fillId="5" borderId="0" xfId="0" applyNumberFormat="1" applyFont="1" applyFill="1" applyBorder="1" applyAlignment="1">
      <alignment horizontal="center" vertical="center" wrapText="1"/>
    </xf>
    <xf numFmtId="0" fontId="22" fillId="5" borderId="0" xfId="0" applyFont="1" applyFill="1" applyBorder="1" applyAlignment="1">
      <alignment horizontal="center" vertical="center"/>
    </xf>
    <xf numFmtId="3" fontId="3" fillId="5" borderId="0" xfId="0" quotePrefix="1" applyNumberFormat="1" applyFont="1" applyFill="1" applyBorder="1" applyAlignment="1">
      <alignment horizontal="right" vertical="center" wrapText="1" indent="1"/>
    </xf>
    <xf numFmtId="0" fontId="0" fillId="5" borderId="8" xfId="0" applyFill="1" applyBorder="1" applyAlignment="1">
      <alignment horizontal="center" vertical="center" wrapText="1"/>
    </xf>
    <xf numFmtId="0" fontId="1" fillId="5" borderId="0" xfId="0" applyFont="1" applyFill="1" applyBorder="1" applyAlignment="1">
      <alignment vertical="center"/>
    </xf>
    <xf numFmtId="0" fontId="12" fillId="5" borderId="0" xfId="0" applyFont="1" applyFill="1" applyBorder="1" applyAlignment="1">
      <alignment vertical="center"/>
    </xf>
    <xf numFmtId="0" fontId="12" fillId="5" borderId="0" xfId="0" applyFont="1" applyFill="1" applyBorder="1" applyAlignment="1">
      <alignment horizontal="right" vertical="center"/>
    </xf>
    <xf numFmtId="0" fontId="12" fillId="5" borderId="0" xfId="0" applyFont="1" applyFill="1" applyBorder="1" applyAlignment="1">
      <alignment horizontal="center" vertical="center"/>
    </xf>
    <xf numFmtId="0" fontId="3" fillId="5" borderId="13" xfId="0" applyFont="1" applyFill="1" applyBorder="1" applyAlignment="1">
      <alignment vertical="center"/>
    </xf>
    <xf numFmtId="0" fontId="3" fillId="5" borderId="19" xfId="0" applyFont="1" applyFill="1" applyBorder="1" applyAlignment="1">
      <alignment vertical="center"/>
    </xf>
    <xf numFmtId="0" fontId="3" fillId="5" borderId="16" xfId="0" quotePrefix="1" applyFont="1" applyFill="1" applyBorder="1" applyAlignment="1">
      <alignment horizontal="right" vertical="center"/>
    </xf>
    <xf numFmtId="3" fontId="23" fillId="5" borderId="0" xfId="0" quotePrefix="1" applyNumberFormat="1" applyFont="1" applyFill="1" applyBorder="1" applyAlignment="1">
      <alignment horizontal="right" vertical="center" wrapText="1"/>
    </xf>
    <xf numFmtId="0" fontId="2" fillId="5" borderId="0" xfId="0" applyFont="1" applyFill="1" applyBorder="1" applyAlignment="1">
      <alignment horizontal="right" vertical="center" wrapText="1"/>
    </xf>
    <xf numFmtId="0" fontId="4" fillId="2" borderId="10" xfId="0" quotePrefix="1" applyFont="1" applyFill="1" applyBorder="1" applyAlignment="1">
      <alignment horizontal="center" vertical="center" wrapText="1"/>
    </xf>
    <xf numFmtId="0" fontId="9" fillId="2" borderId="9" xfId="0" quotePrefix="1" applyFont="1" applyFill="1" applyBorder="1" applyAlignment="1">
      <alignment horizontal="center" vertical="center" wrapText="1"/>
    </xf>
    <xf numFmtId="164" fontId="1" fillId="5" borderId="0" xfId="0" quotePrefix="1" applyNumberFormat="1" applyFont="1" applyFill="1" applyBorder="1" applyAlignment="1">
      <alignment horizontal="left" vertical="center" indent="1"/>
    </xf>
    <xf numFmtId="0" fontId="3" fillId="7" borderId="33" xfId="0" applyFont="1" applyFill="1" applyBorder="1" applyAlignment="1">
      <alignment horizontal="center"/>
    </xf>
    <xf numFmtId="0" fontId="3" fillId="7" borderId="34" xfId="0" applyFont="1" applyFill="1" applyBorder="1" applyAlignment="1">
      <alignment horizontal="right" vertical="center" indent="1"/>
    </xf>
    <xf numFmtId="0" fontId="3" fillId="7" borderId="34" xfId="0" applyFont="1" applyFill="1" applyBorder="1"/>
    <xf numFmtId="0" fontId="3" fillId="7" borderId="34" xfId="0" applyFont="1" applyFill="1" applyBorder="1" applyAlignment="1">
      <alignment horizontal="left" vertical="center" wrapText="1" indent="1"/>
    </xf>
    <xf numFmtId="0" fontId="3" fillId="7" borderId="36" xfId="0" applyFont="1" applyFill="1" applyBorder="1"/>
    <xf numFmtId="0" fontId="3" fillId="7" borderId="62" xfId="0" applyFont="1" applyFill="1" applyBorder="1" applyAlignment="1">
      <alignment horizontal="center"/>
    </xf>
    <xf numFmtId="0" fontId="3" fillId="7" borderId="62" xfId="0" applyFont="1" applyFill="1" applyBorder="1"/>
    <xf numFmtId="0" fontId="3" fillId="7" borderId="0" xfId="0" applyFont="1" applyFill="1" applyBorder="1" applyAlignment="1"/>
    <xf numFmtId="3" fontId="2" fillId="5" borderId="0" xfId="0" applyNumberFormat="1" applyFont="1" applyFill="1" applyBorder="1" applyAlignment="1">
      <alignment horizontal="right" vertical="center" wrapText="1"/>
    </xf>
    <xf numFmtId="0" fontId="0" fillId="5" borderId="0" xfId="0" applyFill="1" applyBorder="1" applyAlignment="1">
      <alignment vertical="center"/>
    </xf>
    <xf numFmtId="164" fontId="3" fillId="4" borderId="8" xfId="0" applyNumberFormat="1" applyFont="1" applyFill="1" applyBorder="1" applyAlignment="1" applyProtection="1">
      <alignment horizontal="right" vertical="center" wrapText="1" indent="1"/>
      <protection locked="0"/>
    </xf>
    <xf numFmtId="164" fontId="3" fillId="4" borderId="8" xfId="0" applyNumberFormat="1" applyFont="1" applyFill="1" applyBorder="1" applyAlignment="1" applyProtection="1">
      <alignment horizontal="right" vertical="center" indent="1"/>
      <protection locked="0"/>
    </xf>
    <xf numFmtId="3" fontId="3" fillId="4" borderId="8" xfId="0" applyNumberFormat="1" applyFont="1" applyFill="1" applyBorder="1" applyAlignment="1" applyProtection="1">
      <alignment horizontal="right" vertical="center" indent="1"/>
      <protection locked="0"/>
    </xf>
    <xf numFmtId="164" fontId="3" fillId="4" borderId="8" xfId="0" applyNumberFormat="1" applyFont="1" applyFill="1" applyBorder="1" applyAlignment="1" applyProtection="1">
      <alignment vertical="center"/>
      <protection locked="0"/>
    </xf>
    <xf numFmtId="3" fontId="3" fillId="4" borderId="8" xfId="0" applyNumberFormat="1" applyFont="1" applyFill="1" applyBorder="1" applyAlignment="1" applyProtection="1">
      <alignment horizontal="center" vertical="center"/>
      <protection locked="0"/>
    </xf>
    <xf numFmtId="164" fontId="3" fillId="4" borderId="13" xfId="0" applyNumberFormat="1" applyFont="1" applyFill="1" applyBorder="1" applyAlignment="1" applyProtection="1">
      <alignment horizontal="right" vertical="center" indent="1"/>
      <protection locked="0"/>
    </xf>
    <xf numFmtId="164" fontId="3" fillId="4" borderId="8" xfId="0" applyNumberFormat="1" applyFont="1" applyFill="1" applyBorder="1" applyAlignment="1" applyProtection="1">
      <alignment horizontal="right" vertical="center"/>
      <protection locked="0"/>
    </xf>
    <xf numFmtId="164" fontId="3" fillId="4" borderId="41" xfId="0" applyNumberFormat="1" applyFont="1" applyFill="1" applyBorder="1" applyAlignment="1" applyProtection="1">
      <alignment horizontal="right" vertical="center"/>
      <protection locked="0"/>
    </xf>
    <xf numFmtId="0" fontId="0" fillId="4" borderId="42" xfId="0" applyFill="1" applyBorder="1" applyAlignment="1" applyProtection="1">
      <alignment horizontal="right" vertical="center"/>
      <protection locked="0"/>
    </xf>
    <xf numFmtId="164" fontId="3" fillId="6" borderId="8" xfId="0" applyNumberFormat="1" applyFont="1" applyFill="1" applyBorder="1" applyAlignment="1" applyProtection="1">
      <alignment horizontal="right" vertical="center" wrapText="1" indent="1"/>
      <protection locked="0"/>
    </xf>
    <xf numFmtId="3" fontId="3" fillId="4" borderId="8" xfId="0" applyNumberFormat="1" applyFont="1" applyFill="1" applyBorder="1" applyAlignment="1" applyProtection="1">
      <alignment horizontal="center" vertical="center" wrapText="1"/>
      <protection locked="0"/>
    </xf>
    <xf numFmtId="164" fontId="3" fillId="4" borderId="42" xfId="0" applyNumberFormat="1" applyFont="1" applyFill="1" applyBorder="1" applyAlignment="1" applyProtection="1">
      <alignment horizontal="right" vertical="center" indent="1"/>
      <protection locked="0"/>
    </xf>
    <xf numFmtId="3" fontId="3" fillId="6" borderId="8" xfId="0" applyNumberFormat="1" applyFont="1" applyFill="1" applyBorder="1" applyAlignment="1" applyProtection="1">
      <alignment horizontal="center" vertical="center"/>
      <protection locked="0"/>
    </xf>
    <xf numFmtId="3" fontId="3" fillId="6" borderId="13" xfId="0" applyNumberFormat="1" applyFont="1" applyFill="1" applyBorder="1" applyAlignment="1" applyProtection="1">
      <alignment horizontal="center" vertical="center"/>
      <protection locked="0"/>
    </xf>
    <xf numFmtId="3" fontId="3" fillId="6" borderId="8" xfId="0" applyNumberFormat="1" applyFont="1" applyFill="1" applyBorder="1" applyAlignment="1" applyProtection="1">
      <alignment horizontal="right" vertical="center" wrapText="1" indent="1"/>
      <protection locked="0"/>
    </xf>
    <xf numFmtId="3" fontId="3" fillId="6" borderId="8" xfId="0" applyNumberFormat="1" applyFont="1" applyFill="1" applyBorder="1" applyAlignment="1" applyProtection="1">
      <alignment horizontal="center" vertical="center" wrapText="1"/>
      <protection locked="0"/>
    </xf>
    <xf numFmtId="3" fontId="5" fillId="8" borderId="19" xfId="0" applyNumberFormat="1" applyFont="1" applyFill="1" applyBorder="1" applyAlignment="1">
      <alignment horizontal="right" vertical="center" wrapText="1" indent="1"/>
    </xf>
    <xf numFmtId="9" fontId="3" fillId="8" borderId="19" xfId="0" applyNumberFormat="1" applyFont="1" applyFill="1" applyBorder="1" applyAlignment="1">
      <alignment horizontal="right" vertical="center" indent="1"/>
    </xf>
    <xf numFmtId="9" fontId="3" fillId="8" borderId="22" xfId="0" applyNumberFormat="1" applyFont="1" applyFill="1" applyBorder="1" applyAlignment="1">
      <alignment horizontal="right" vertical="center" indent="1"/>
    </xf>
    <xf numFmtId="3" fontId="5" fillId="8" borderId="0" xfId="0" applyNumberFormat="1" applyFont="1" applyFill="1" applyBorder="1" applyAlignment="1">
      <alignment horizontal="right" vertical="center" wrapText="1" indent="1"/>
    </xf>
    <xf numFmtId="9" fontId="3" fillId="8" borderId="0" xfId="0" applyNumberFormat="1" applyFont="1" applyFill="1" applyBorder="1" applyAlignment="1">
      <alignment horizontal="right" vertical="center" indent="1"/>
    </xf>
    <xf numFmtId="9" fontId="3" fillId="8" borderId="4" xfId="0" applyNumberFormat="1" applyFont="1" applyFill="1" applyBorder="1" applyAlignment="1">
      <alignment horizontal="right" vertical="center" indent="1"/>
    </xf>
    <xf numFmtId="9" fontId="3" fillId="8" borderId="0" xfId="0" applyNumberFormat="1" applyFont="1" applyFill="1" applyBorder="1" applyAlignment="1">
      <alignment horizontal="left" vertical="center"/>
    </xf>
    <xf numFmtId="3" fontId="5" fillId="8" borderId="0" xfId="0" applyNumberFormat="1" applyFont="1" applyFill="1" applyBorder="1" applyAlignment="1">
      <alignment horizontal="right" vertical="center" indent="1"/>
    </xf>
    <xf numFmtId="9" fontId="3" fillId="8" borderId="0" xfId="0" applyNumberFormat="1" applyFont="1" applyFill="1" applyBorder="1" applyAlignment="1">
      <alignment horizontal="center" vertical="center"/>
    </xf>
    <xf numFmtId="9" fontId="3" fillId="8" borderId="4" xfId="0" applyNumberFormat="1" applyFont="1" applyFill="1" applyBorder="1" applyAlignment="1">
      <alignment horizontal="center" vertical="center"/>
    </xf>
    <xf numFmtId="3" fontId="5" fillId="8" borderId="24" xfId="0" applyNumberFormat="1" applyFont="1" applyFill="1" applyBorder="1" applyAlignment="1">
      <alignment horizontal="right" vertical="center" wrapText="1" indent="1"/>
    </xf>
    <xf numFmtId="9" fontId="3" fillId="8" borderId="24" xfId="0" applyNumberFormat="1" applyFont="1" applyFill="1" applyBorder="1" applyAlignment="1">
      <alignment horizontal="left" vertical="center"/>
    </xf>
    <xf numFmtId="9" fontId="3" fillId="8" borderId="24" xfId="0" applyNumberFormat="1" applyFont="1" applyFill="1" applyBorder="1" applyAlignment="1">
      <alignment horizontal="center" vertical="center"/>
    </xf>
    <xf numFmtId="9" fontId="3" fillId="8" borderId="25" xfId="0" applyNumberFormat="1" applyFont="1" applyFill="1" applyBorder="1" applyAlignment="1">
      <alignment horizontal="center" vertical="center"/>
    </xf>
    <xf numFmtId="3" fontId="5" fillId="8" borderId="26" xfId="0" applyNumberFormat="1" applyFont="1" applyFill="1" applyBorder="1" applyAlignment="1">
      <alignment horizontal="right" vertical="center" wrapText="1" indent="1"/>
    </xf>
    <xf numFmtId="9" fontId="3" fillId="8" borderId="12" xfId="0" applyNumberFormat="1" applyFont="1" applyFill="1" applyBorder="1" applyAlignment="1">
      <alignment horizontal="right" vertical="center" indent="1"/>
    </xf>
    <xf numFmtId="9" fontId="3" fillId="8" borderId="14" xfId="0" applyNumberFormat="1" applyFont="1" applyFill="1" applyBorder="1" applyAlignment="1">
      <alignment horizontal="right" vertical="center" indent="1"/>
    </xf>
    <xf numFmtId="3" fontId="5" fillId="8" borderId="2" xfId="0" applyNumberFormat="1" applyFont="1" applyFill="1" applyBorder="1" applyAlignment="1">
      <alignment horizontal="right" vertical="center" wrapText="1" indent="1"/>
    </xf>
    <xf numFmtId="0" fontId="5" fillId="8" borderId="2" xfId="0" applyFont="1" applyFill="1" applyBorder="1" applyAlignment="1">
      <alignment horizontal="right" vertical="center" wrapText="1" indent="1"/>
    </xf>
    <xf numFmtId="3" fontId="5" fillId="8" borderId="27" xfId="0" applyNumberFormat="1" applyFont="1" applyFill="1" applyBorder="1" applyAlignment="1">
      <alignment horizontal="right" vertical="center" wrapText="1" indent="1"/>
    </xf>
    <xf numFmtId="9" fontId="3" fillId="8" borderId="24" xfId="0" applyNumberFormat="1" applyFont="1" applyFill="1" applyBorder="1" applyAlignment="1">
      <alignment horizontal="right" vertical="center" indent="1"/>
    </xf>
    <xf numFmtId="9" fontId="3" fillId="8" borderId="25" xfId="0" applyNumberFormat="1" applyFont="1" applyFill="1" applyBorder="1" applyAlignment="1">
      <alignment horizontal="right" vertical="center" indent="1"/>
    </xf>
    <xf numFmtId="0" fontId="0" fillId="5" borderId="0" xfId="0" applyFill="1" applyBorder="1" applyAlignment="1">
      <alignment horizontal="center" vertical="center"/>
    </xf>
    <xf numFmtId="10" fontId="3" fillId="5" borderId="24" xfId="2" applyNumberFormat="1" applyFont="1" applyFill="1" applyBorder="1" applyAlignment="1">
      <alignment horizontal="right" vertical="center"/>
    </xf>
    <xf numFmtId="164" fontId="3" fillId="5" borderId="24" xfId="0" quotePrefix="1" applyNumberFormat="1" applyFont="1" applyFill="1" applyBorder="1" applyAlignment="1">
      <alignment horizontal="right" vertical="center"/>
    </xf>
    <xf numFmtId="0" fontId="1" fillId="5" borderId="0" xfId="0" quotePrefix="1" applyFont="1" applyFill="1" applyBorder="1" applyAlignment="1">
      <alignment horizontal="left" vertical="center"/>
    </xf>
    <xf numFmtId="0" fontId="12" fillId="5" borderId="67" xfId="0" applyFont="1" applyFill="1" applyBorder="1" applyAlignment="1">
      <alignment horizontal="center" vertical="center"/>
    </xf>
    <xf numFmtId="164" fontId="3" fillId="5" borderId="24" xfId="0" quotePrefix="1" applyNumberFormat="1" applyFont="1" applyFill="1" applyBorder="1" applyAlignment="1">
      <alignment horizontal="center" vertical="center"/>
    </xf>
    <xf numFmtId="0" fontId="1" fillId="9" borderId="16" xfId="0" applyFont="1" applyFill="1" applyBorder="1" applyAlignment="1">
      <alignment horizontal="center" vertical="center" wrapText="1"/>
    </xf>
    <xf numFmtId="0" fontId="3" fillId="9" borderId="0" xfId="0" quotePrefix="1" applyFont="1" applyFill="1" applyBorder="1" applyAlignment="1">
      <alignment horizontal="right" vertical="center" indent="1"/>
    </xf>
    <xf numFmtId="1" fontId="3" fillId="9" borderId="0" xfId="0" quotePrefix="1" applyNumberFormat="1" applyFont="1" applyFill="1" applyBorder="1" applyAlignment="1">
      <alignment horizontal="right" vertical="center" indent="1"/>
    </xf>
    <xf numFmtId="1" fontId="3" fillId="9" borderId="0" xfId="0" applyNumberFormat="1" applyFont="1" applyFill="1" applyBorder="1" applyAlignment="1">
      <alignment horizontal="right" vertical="center" indent="1"/>
    </xf>
    <xf numFmtId="1" fontId="3" fillId="9" borderId="0" xfId="0" applyNumberFormat="1" applyFont="1" applyFill="1" applyBorder="1" applyAlignment="1">
      <alignment horizontal="right" vertical="center" wrapText="1" indent="1"/>
    </xf>
    <xf numFmtId="0" fontId="3" fillId="9" borderId="4" xfId="0" applyFont="1" applyFill="1" applyBorder="1" applyAlignment="1">
      <alignment horizontal="center" vertical="center"/>
    </xf>
    <xf numFmtId="0" fontId="1" fillId="10" borderId="16" xfId="0" applyFont="1" applyFill="1" applyBorder="1" applyAlignment="1">
      <alignment horizontal="center" vertical="center" wrapText="1"/>
    </xf>
    <xf numFmtId="0" fontId="3" fillId="10" borderId="0" xfId="0" quotePrefix="1" applyFont="1" applyFill="1" applyBorder="1" applyAlignment="1">
      <alignment horizontal="right" vertical="center" indent="1"/>
    </xf>
    <xf numFmtId="1" fontId="3" fillId="10" borderId="0" xfId="0" quotePrefix="1" applyNumberFormat="1" applyFont="1" applyFill="1" applyBorder="1" applyAlignment="1">
      <alignment horizontal="right" vertical="center" indent="1"/>
    </xf>
    <xf numFmtId="1" fontId="3" fillId="10" borderId="0" xfId="0" applyNumberFormat="1" applyFont="1" applyFill="1" applyBorder="1" applyAlignment="1">
      <alignment horizontal="right" vertical="center" indent="1"/>
    </xf>
    <xf numFmtId="0" fontId="3" fillId="10" borderId="4" xfId="0" applyFont="1" applyFill="1" applyBorder="1" applyAlignment="1">
      <alignment horizontal="center" vertical="center"/>
    </xf>
    <xf numFmtId="0" fontId="2" fillId="5" borderId="0" xfId="0" quotePrefix="1" applyFont="1" applyFill="1" applyBorder="1" applyAlignment="1">
      <alignment horizontal="right" vertical="center" wrapText="1"/>
    </xf>
    <xf numFmtId="0" fontId="2" fillId="3" borderId="11" xfId="0" quotePrefix="1" applyFont="1" applyFill="1" applyBorder="1" applyAlignment="1">
      <alignment horizontal="center" vertical="center" wrapText="1"/>
    </xf>
    <xf numFmtId="0" fontId="3" fillId="5" borderId="0" xfId="0" quotePrefix="1" applyFont="1" applyFill="1" applyBorder="1" applyAlignment="1">
      <alignment horizontal="left"/>
    </xf>
    <xf numFmtId="0" fontId="0" fillId="11" borderId="0" xfId="0" applyFill="1" applyBorder="1" applyAlignment="1">
      <alignment vertical="center"/>
    </xf>
    <xf numFmtId="0" fontId="0" fillId="11" borderId="0" xfId="0" applyFill="1"/>
    <xf numFmtId="0" fontId="0" fillId="11" borderId="0" xfId="0" applyFill="1" applyAlignment="1">
      <alignment horizontal="left"/>
    </xf>
    <xf numFmtId="0" fontId="0" fillId="11" borderId="0" xfId="0" applyFill="1" applyAlignment="1">
      <alignment vertical="center"/>
    </xf>
    <xf numFmtId="0" fontId="2" fillId="5" borderId="0" xfId="0" quotePrefix="1" applyFont="1" applyFill="1" applyBorder="1" applyAlignment="1">
      <alignment horizontal="left"/>
    </xf>
    <xf numFmtId="0" fontId="2" fillId="5" borderId="0" xfId="0" applyFont="1" applyFill="1" applyBorder="1"/>
    <xf numFmtId="0" fontId="2" fillId="11" borderId="0" xfId="0" quotePrefix="1" applyFont="1" applyFill="1" applyAlignment="1">
      <alignment horizontal="left"/>
    </xf>
    <xf numFmtId="0" fontId="2" fillId="11" borderId="0" xfId="0" applyFont="1" applyFill="1"/>
    <xf numFmtId="0" fontId="3" fillId="5" borderId="0" xfId="0" applyFont="1" applyFill="1" applyBorder="1" applyAlignment="1" applyProtection="1">
      <alignment horizontal="left" vertical="center"/>
    </xf>
    <xf numFmtId="3" fontId="3" fillId="5" borderId="0" xfId="0" applyNumberFormat="1" applyFont="1" applyFill="1" applyBorder="1" applyAlignment="1" applyProtection="1">
      <alignment horizontal="right" vertical="center" wrapText="1" indent="1"/>
    </xf>
    <xf numFmtId="3" fontId="3" fillId="5" borderId="0" xfId="0" applyNumberFormat="1" applyFont="1" applyFill="1" applyBorder="1" applyAlignment="1" applyProtection="1">
      <alignment horizontal="center" vertical="center"/>
    </xf>
    <xf numFmtId="3" fontId="3" fillId="5"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protection locked="0"/>
    </xf>
    <xf numFmtId="164" fontId="3" fillId="5" borderId="0" xfId="0" quotePrefix="1" applyNumberFormat="1" applyFont="1" applyFill="1" applyBorder="1" applyAlignment="1">
      <alignment horizontal="left" vertical="center"/>
    </xf>
    <xf numFmtId="0" fontId="3" fillId="9" borderId="0" xfId="0" applyFont="1" applyFill="1" applyBorder="1" applyAlignment="1">
      <alignment horizontal="right" vertical="center" indent="1"/>
    </xf>
    <xf numFmtId="0" fontId="3" fillId="10" borderId="0" xfId="0" applyFont="1" applyFill="1" applyBorder="1" applyAlignment="1">
      <alignment horizontal="right" vertical="center" indent="1"/>
    </xf>
    <xf numFmtId="0" fontId="12" fillId="6" borderId="33" xfId="0" applyFont="1" applyFill="1" applyBorder="1" applyAlignment="1" applyProtection="1">
      <protection locked="0"/>
    </xf>
    <xf numFmtId="0" fontId="3" fillId="6" borderId="34" xfId="0" applyFont="1" applyFill="1" applyBorder="1" applyAlignment="1" applyProtection="1">
      <protection locked="0"/>
    </xf>
    <xf numFmtId="0" fontId="3" fillId="6" borderId="36" xfId="0" applyFont="1" applyFill="1" applyBorder="1" applyAlignment="1" applyProtection="1">
      <protection locked="0"/>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0" fillId="7" borderId="0" xfId="0" applyFill="1" applyAlignment="1">
      <alignment horizontal="center"/>
    </xf>
    <xf numFmtId="0" fontId="3" fillId="5" borderId="0" xfId="0" applyFont="1" applyFill="1" applyBorder="1" applyAlignment="1">
      <alignment horizontal="justify" vertical="center"/>
    </xf>
    <xf numFmtId="0" fontId="0" fillId="5" borderId="0" xfId="0" applyFill="1" applyBorder="1" applyAlignment="1">
      <alignment horizontal="justify" vertical="center"/>
    </xf>
    <xf numFmtId="0" fontId="1" fillId="5" borderId="0" xfId="0" applyFont="1" applyFill="1" applyBorder="1" applyAlignment="1">
      <alignment horizontal="justify" vertical="center" wrapText="1"/>
    </xf>
    <xf numFmtId="0" fontId="0" fillId="5" borderId="0" xfId="0" applyFill="1" applyBorder="1" applyAlignment="1">
      <alignment horizontal="justify" vertical="center" wrapText="1"/>
    </xf>
    <xf numFmtId="0" fontId="3" fillId="5" borderId="0" xfId="0" applyFont="1" applyFill="1" applyBorder="1" applyAlignment="1">
      <alignment horizontal="justify" vertical="center" wrapText="1"/>
    </xf>
    <xf numFmtId="0" fontId="1"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0" borderId="0" xfId="0" applyAlignment="1">
      <alignment vertical="center"/>
    </xf>
    <xf numFmtId="164" fontId="3" fillId="5" borderId="0" xfId="0" applyNumberFormat="1" applyFont="1" applyFill="1" applyBorder="1" applyAlignment="1">
      <alignment horizontal="left" vertical="center" wrapText="1"/>
    </xf>
    <xf numFmtId="0" fontId="0" fillId="0" borderId="0" xfId="0" applyAlignment="1">
      <alignment horizontal="left" vertical="center" wrapText="1"/>
    </xf>
    <xf numFmtId="0" fontId="3" fillId="5" borderId="0" xfId="0" applyFont="1" applyFill="1" applyBorder="1" applyAlignment="1">
      <alignment vertical="center" wrapText="1"/>
    </xf>
    <xf numFmtId="0" fontId="0" fillId="5" borderId="0" xfId="0" applyFill="1" applyAlignment="1">
      <alignment vertical="center" wrapText="1"/>
    </xf>
    <xf numFmtId="0" fontId="0" fillId="0" borderId="0" xfId="0" applyAlignment="1">
      <alignment horizontal="justify" vertical="center" wrapText="1"/>
    </xf>
    <xf numFmtId="0" fontId="1" fillId="5" borderId="0" xfId="0" applyFont="1" applyFill="1" applyBorder="1" applyAlignment="1">
      <alignment horizontal="justify" vertical="center"/>
    </xf>
    <xf numFmtId="164" fontId="1" fillId="5" borderId="0" xfId="0" applyNumberFormat="1" applyFont="1" applyFill="1" applyBorder="1" applyAlignment="1">
      <alignment horizontal="justify" vertical="center"/>
    </xf>
    <xf numFmtId="164" fontId="3" fillId="5" borderId="0" xfId="0" applyNumberFormat="1" applyFont="1" applyFill="1" applyBorder="1" applyAlignment="1">
      <alignment horizontal="left" vertical="center"/>
    </xf>
    <xf numFmtId="164" fontId="3" fillId="5" borderId="0" xfId="0" quotePrefix="1" applyNumberFormat="1" applyFont="1" applyFill="1" applyBorder="1" applyAlignment="1">
      <alignment horizontal="left" vertical="center" wrapText="1"/>
    </xf>
    <xf numFmtId="164" fontId="1" fillId="5" borderId="0" xfId="0" applyNumberFormat="1" applyFont="1" applyFill="1" applyBorder="1" applyAlignment="1">
      <alignment horizontal="justify" vertical="center" wrapText="1"/>
    </xf>
    <xf numFmtId="164" fontId="1" fillId="5" borderId="0" xfId="0" applyNumberFormat="1" applyFont="1" applyFill="1" applyBorder="1" applyAlignment="1">
      <alignment horizontal="left" vertical="center"/>
    </xf>
    <xf numFmtId="0" fontId="1" fillId="5" borderId="0" xfId="0" applyFont="1" applyFill="1" applyBorder="1" applyAlignment="1">
      <alignment horizontal="left" vertical="center" wrapText="1"/>
    </xf>
    <xf numFmtId="0" fontId="0" fillId="5" borderId="0" xfId="0" applyFill="1" applyBorder="1" applyAlignment="1">
      <alignment horizontal="left" vertical="center"/>
    </xf>
    <xf numFmtId="0" fontId="26" fillId="7" borderId="24" xfId="0" applyFont="1" applyFill="1" applyBorder="1" applyAlignment="1">
      <alignment horizontal="center"/>
    </xf>
    <xf numFmtId="0" fontId="6" fillId="7" borderId="24" xfId="0" applyFont="1" applyFill="1" applyBorder="1" applyAlignment="1">
      <alignment horizontal="center"/>
    </xf>
    <xf numFmtId="0" fontId="3" fillId="7" borderId="60" xfId="0" applyFont="1" applyFill="1" applyBorder="1" applyAlignment="1">
      <alignment horizontal="center"/>
    </xf>
    <xf numFmtId="0" fontId="13" fillId="2" borderId="15" xfId="0" applyFont="1" applyFill="1" applyBorder="1" applyAlignment="1">
      <alignment horizontal="center" vertical="center" wrapText="1"/>
    </xf>
    <xf numFmtId="0" fontId="0" fillId="0" borderId="12" xfId="0" applyBorder="1" applyAlignment="1">
      <alignment horizontal="center" vertical="center"/>
    </xf>
    <xf numFmtId="0" fontId="14" fillId="2" borderId="16" xfId="0" quotePrefix="1"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Border="1" applyAlignment="1">
      <alignment vertical="center"/>
    </xf>
    <xf numFmtId="0" fontId="8" fillId="2" borderId="16" xfId="0" applyFont="1" applyFill="1" applyBorder="1" applyAlignment="1">
      <alignment vertical="center"/>
    </xf>
    <xf numFmtId="0" fontId="4" fillId="2" borderId="54" xfId="0" applyFont="1" applyFill="1" applyBorder="1" applyAlignment="1">
      <alignment horizontal="center" vertical="center" wrapText="1"/>
    </xf>
    <xf numFmtId="0" fontId="24" fillId="7" borderId="54" xfId="0" quotePrefix="1" applyFont="1" applyFill="1" applyBorder="1" applyAlignment="1">
      <alignment horizontal="center" vertical="center"/>
    </xf>
    <xf numFmtId="0" fontId="24" fillId="7" borderId="54" xfId="0" applyFont="1" applyFill="1" applyBorder="1" applyAlignment="1">
      <alignment horizontal="center" vertical="center"/>
    </xf>
    <xf numFmtId="0" fontId="4" fillId="2" borderId="56" xfId="0" applyFont="1" applyFill="1" applyBorder="1" applyAlignment="1">
      <alignment horizontal="center" wrapText="1"/>
    </xf>
    <xf numFmtId="0" fontId="4" fillId="2" borderId="57" xfId="0" applyFont="1" applyFill="1" applyBorder="1" applyAlignment="1">
      <alignment horizont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11" fillId="3" borderId="0" xfId="0" applyFont="1" applyFill="1" applyBorder="1" applyAlignment="1">
      <alignment horizontal="right" vertical="center"/>
    </xf>
    <xf numFmtId="0" fontId="0" fillId="0" borderId="17" xfId="0" applyBorder="1" applyAlignment="1">
      <alignment vertical="center"/>
    </xf>
    <xf numFmtId="0" fontId="0" fillId="3" borderId="0" xfId="0" applyFill="1" applyBorder="1" applyAlignment="1">
      <alignment horizontal="center" vertical="center" wrapText="1"/>
    </xf>
    <xf numFmtId="0" fontId="0" fillId="0" borderId="17" xfId="0" applyBorder="1" applyAlignment="1">
      <alignment horizontal="center" vertical="center" wrapText="1"/>
    </xf>
    <xf numFmtId="0" fontId="8" fillId="2" borderId="5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2" borderId="54" xfId="0" quotePrefix="1" applyFont="1" applyFill="1" applyBorder="1" applyAlignment="1">
      <alignment horizontal="center" vertical="center" wrapText="1"/>
    </xf>
    <xf numFmtId="164" fontId="3" fillId="7" borderId="24" xfId="0" applyNumberFormat="1" applyFont="1" applyFill="1" applyBorder="1" applyAlignment="1">
      <alignment horizontal="center" vertical="center"/>
    </xf>
    <xf numFmtId="164" fontId="7" fillId="2" borderId="12" xfId="0" applyNumberFormat="1" applyFont="1" applyFill="1"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64" fontId="3" fillId="3" borderId="0" xfId="0" applyNumberFormat="1" applyFont="1" applyFill="1" applyBorder="1" applyAlignment="1">
      <alignment horizontal="right" vertical="center" wrapText="1"/>
    </xf>
    <xf numFmtId="0" fontId="0" fillId="0" borderId="17" xfId="0" applyBorder="1" applyAlignment="1">
      <alignment horizontal="right" vertical="center" wrapText="1"/>
    </xf>
    <xf numFmtId="164" fontId="3" fillId="3" borderId="0" xfId="0" applyNumberFormat="1" applyFont="1" applyFill="1" applyBorder="1" applyAlignment="1">
      <alignment horizontal="left" vertical="center" indent="1"/>
    </xf>
    <xf numFmtId="0" fontId="0" fillId="0" borderId="17" xfId="0" applyBorder="1" applyAlignment="1">
      <alignment horizontal="left" vertical="center" indent="1"/>
    </xf>
    <xf numFmtId="0" fontId="25" fillId="7" borderId="43" xfId="0" applyFont="1" applyFill="1" applyBorder="1" applyAlignment="1">
      <alignment horizontal="center" vertical="center"/>
    </xf>
    <xf numFmtId="0" fontId="25" fillId="7" borderId="44" xfId="0" applyFont="1" applyFill="1" applyBorder="1" applyAlignment="1">
      <alignment horizontal="center" vertical="center"/>
    </xf>
    <xf numFmtId="0" fontId="25" fillId="7" borderId="45" xfId="0" applyFont="1" applyFill="1" applyBorder="1" applyAlignment="1">
      <alignment horizontal="center" vertical="center"/>
    </xf>
    <xf numFmtId="164" fontId="3" fillId="3" borderId="0" xfId="0" applyNumberFormat="1" applyFont="1" applyFill="1" applyBorder="1" applyAlignment="1">
      <alignment horizontal="right" vertical="center"/>
    </xf>
    <xf numFmtId="0" fontId="0" fillId="0" borderId="17" xfId="0" applyBorder="1" applyAlignment="1">
      <alignment horizontal="right" vertical="center"/>
    </xf>
    <xf numFmtId="164" fontId="3" fillId="5" borderId="0" xfId="0" quotePrefix="1" applyNumberFormat="1" applyFont="1" applyFill="1" applyBorder="1" applyAlignment="1">
      <alignment horizontal="left" vertical="center" wrapText="1" indent="1"/>
    </xf>
    <xf numFmtId="164" fontId="3" fillId="5" borderId="0" xfId="0" applyNumberFormat="1" applyFont="1" applyFill="1" applyBorder="1" applyAlignment="1">
      <alignment horizontal="left" vertical="center" wrapText="1" indent="1"/>
    </xf>
    <xf numFmtId="3" fontId="3" fillId="5" borderId="0" xfId="0" applyNumberFormat="1" applyFont="1" applyFill="1" applyBorder="1" applyAlignment="1">
      <alignment horizontal="center" vertical="center" wrapText="1"/>
    </xf>
    <xf numFmtId="164" fontId="3" fillId="5" borderId="0" xfId="0" quotePrefix="1" applyNumberFormat="1" applyFont="1" applyFill="1" applyBorder="1" applyAlignment="1">
      <alignment horizontal="center" vertical="center" wrapText="1"/>
    </xf>
    <xf numFmtId="164" fontId="3" fillId="5" borderId="0" xfId="0" applyNumberFormat="1" applyFont="1" applyFill="1" applyBorder="1" applyAlignment="1">
      <alignment horizontal="center" vertical="center" wrapText="1"/>
    </xf>
    <xf numFmtId="3" fontId="3" fillId="5" borderId="0" xfId="0" quotePrefix="1" applyNumberFormat="1" applyFont="1" applyFill="1" applyBorder="1" applyAlignment="1">
      <alignment horizontal="center" vertical="center" wrapText="1"/>
    </xf>
    <xf numFmtId="0" fontId="0" fillId="5" borderId="0" xfId="0" applyFill="1" applyAlignment="1">
      <alignment horizontal="left" vertical="center" wrapText="1" indent="1"/>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164" fontId="5" fillId="5" borderId="0" xfId="0" applyNumberFormat="1" applyFont="1" applyFill="1" applyBorder="1" applyAlignment="1">
      <alignment horizontal="left" vertical="center" wrapText="1" indent="1"/>
    </xf>
    <xf numFmtId="0" fontId="0" fillId="5" borderId="0" xfId="0" applyFill="1" applyBorder="1" applyAlignment="1">
      <alignment horizontal="left" vertical="center" wrapText="1" indent="1"/>
    </xf>
    <xf numFmtId="0" fontId="1" fillId="5" borderId="0" xfId="0" applyFont="1" applyFill="1" applyBorder="1" applyAlignment="1">
      <alignment horizontal="left" vertical="center" wrapText="1" indent="1"/>
    </xf>
    <xf numFmtId="164" fontId="1" fillId="5" borderId="0" xfId="0" applyNumberFormat="1" applyFont="1" applyFill="1" applyBorder="1" applyAlignment="1">
      <alignment horizontal="left" vertical="center" wrapText="1" indent="1"/>
    </xf>
    <xf numFmtId="0" fontId="0" fillId="5" borderId="0" xfId="0" applyFill="1" applyBorder="1" applyAlignment="1">
      <alignment horizontal="left" vertical="center" indent="1"/>
    </xf>
    <xf numFmtId="164" fontId="3" fillId="0" borderId="41" xfId="0" applyNumberFormat="1" applyFont="1" applyFill="1" applyBorder="1" applyAlignment="1" applyProtection="1">
      <alignment horizontal="right" vertical="center"/>
      <protection locked="0"/>
    </xf>
    <xf numFmtId="0" fontId="0" fillId="0" borderId="42" xfId="0" applyFill="1" applyBorder="1" applyAlignment="1" applyProtection="1">
      <alignment horizontal="right" vertical="center"/>
      <protection locked="0"/>
    </xf>
    <xf numFmtId="164" fontId="7" fillId="2" borderId="12" xfId="0" quotePrefix="1"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11" fillId="3" borderId="0" xfId="0" applyFont="1" applyFill="1" applyBorder="1" applyAlignment="1">
      <alignment horizontal="left" vertical="center"/>
    </xf>
    <xf numFmtId="0" fontId="0" fillId="0" borderId="0" xfId="0" applyBorder="1" applyAlignment="1">
      <alignment vertical="center"/>
    </xf>
    <xf numFmtId="0" fontId="13" fillId="2" borderId="12" xfId="0" applyFont="1" applyFill="1" applyBorder="1" applyAlignment="1">
      <alignment horizontal="center" vertical="center" wrapText="1"/>
    </xf>
    <xf numFmtId="0" fontId="3" fillId="5" borderId="0" xfId="0" applyFont="1" applyFill="1" applyBorder="1" applyAlignment="1">
      <alignment horizontal="right" vertical="center"/>
    </xf>
    <xf numFmtId="0" fontId="0" fillId="5" borderId="0" xfId="0" applyFill="1" applyBorder="1" applyAlignment="1">
      <alignment vertical="center"/>
    </xf>
    <xf numFmtId="164" fontId="3" fillId="3" borderId="17" xfId="0" applyNumberFormat="1" applyFont="1" applyFill="1" applyBorder="1" applyAlignment="1">
      <alignment horizontal="center" vertical="center"/>
    </xf>
    <xf numFmtId="1" fontId="3" fillId="3" borderId="19" xfId="0" applyNumberFormat="1" applyFont="1" applyFill="1" applyBorder="1" applyAlignment="1">
      <alignment horizontal="center" vertical="center"/>
    </xf>
    <xf numFmtId="0" fontId="0" fillId="0" borderId="19" xfId="0" applyBorder="1" applyAlignment="1">
      <alignment horizontal="center" vertical="center"/>
    </xf>
    <xf numFmtId="0" fontId="3" fillId="5" borderId="0" xfId="0" applyFont="1" applyFill="1" applyBorder="1" applyAlignment="1">
      <alignment vertical="center"/>
    </xf>
    <xf numFmtId="0" fontId="3" fillId="5" borderId="3" xfId="0" applyFont="1" applyFill="1" applyBorder="1" applyAlignment="1">
      <alignment horizontal="center" vertical="center" wrapText="1"/>
    </xf>
    <xf numFmtId="0" fontId="0" fillId="5" borderId="3" xfId="0" applyFill="1" applyBorder="1" applyAlignment="1">
      <alignment horizontal="center" vertical="center"/>
    </xf>
    <xf numFmtId="0" fontId="3" fillId="5" borderId="0" xfId="0" quotePrefix="1" applyFont="1" applyFill="1" applyBorder="1" applyAlignment="1">
      <alignment horizontal="right" vertical="center"/>
    </xf>
    <xf numFmtId="0" fontId="14" fillId="2" borderId="46"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2" fillId="0" borderId="31" xfId="0" applyFont="1" applyBorder="1" applyAlignment="1">
      <alignment horizontal="center" vertical="center"/>
    </xf>
    <xf numFmtId="0" fontId="11" fillId="3" borderId="17" xfId="0" applyFont="1" applyFill="1" applyBorder="1" applyAlignment="1">
      <alignment horizontal="right" vertical="center"/>
    </xf>
    <xf numFmtId="0" fontId="0" fillId="3" borderId="17" xfId="0" applyFill="1" applyBorder="1" applyAlignment="1">
      <alignment horizontal="center" vertical="center" wrapText="1"/>
    </xf>
    <xf numFmtId="0" fontId="27" fillId="7" borderId="16" xfId="0" applyFont="1" applyFill="1" applyBorder="1" applyAlignment="1">
      <alignment horizontal="center" vertical="center"/>
    </xf>
    <xf numFmtId="0" fontId="27" fillId="7" borderId="0" xfId="0" applyFont="1" applyFill="1" applyBorder="1" applyAlignment="1">
      <alignment horizontal="center" vertical="center"/>
    </xf>
    <xf numFmtId="0" fontId="27" fillId="7" borderId="61" xfId="0" applyFont="1" applyFill="1" applyBorder="1" applyAlignment="1">
      <alignment horizontal="center" vertical="center"/>
    </xf>
    <xf numFmtId="0" fontId="26" fillId="7" borderId="33" xfId="0" applyFont="1" applyFill="1" applyBorder="1" applyAlignment="1">
      <alignment horizontal="center"/>
    </xf>
    <xf numFmtId="0" fontId="6" fillId="7" borderId="34" xfId="0" applyFont="1" applyFill="1" applyBorder="1" applyAlignment="1">
      <alignment horizontal="center"/>
    </xf>
    <xf numFmtId="0" fontId="6" fillId="7" borderId="63" xfId="0" applyFont="1" applyFill="1" applyBorder="1" applyAlignment="1">
      <alignment horizontal="center"/>
    </xf>
    <xf numFmtId="0" fontId="0" fillId="7" borderId="16" xfId="0" applyFill="1" applyBorder="1" applyAlignment="1">
      <alignment horizontal="center" vertical="center"/>
    </xf>
    <xf numFmtId="0" fontId="0" fillId="7" borderId="0" xfId="0" applyFill="1" applyBorder="1" applyAlignment="1">
      <alignment horizontal="center" vertical="center"/>
    </xf>
    <xf numFmtId="0" fontId="0" fillId="7" borderId="61" xfId="0" applyFill="1" applyBorder="1" applyAlignment="1">
      <alignment horizontal="center" vertical="center"/>
    </xf>
    <xf numFmtId="164" fontId="3" fillId="4" borderId="41" xfId="0" applyNumberFormat="1" applyFont="1" applyFill="1" applyBorder="1" applyAlignment="1" applyProtection="1">
      <alignment horizontal="right" vertical="center"/>
      <protection locked="0"/>
    </xf>
    <xf numFmtId="0" fontId="0" fillId="4" borderId="42" xfId="0" applyFill="1" applyBorder="1" applyAlignment="1" applyProtection="1">
      <alignment horizontal="right" vertical="center"/>
      <protection locked="0"/>
    </xf>
    <xf numFmtId="0" fontId="7" fillId="2" borderId="12" xfId="0" applyFont="1" applyFill="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xf>
    <xf numFmtId="164" fontId="3" fillId="3" borderId="0" xfId="0" applyNumberFormat="1" applyFont="1" applyFill="1" applyBorder="1" applyAlignment="1">
      <alignment horizontal="right" vertical="center" indent="1"/>
    </xf>
    <xf numFmtId="0" fontId="0" fillId="0" borderId="17" xfId="0" applyBorder="1" applyAlignment="1">
      <alignment horizontal="right" vertical="center" indent="1"/>
    </xf>
    <xf numFmtId="164" fontId="3" fillId="3" borderId="0" xfId="0" applyNumberFormat="1" applyFont="1" applyFill="1" applyBorder="1" applyAlignment="1">
      <alignment horizontal="left" vertical="center" wrapText="1" indent="1"/>
    </xf>
    <xf numFmtId="0" fontId="0" fillId="0" borderId="17" xfId="0" applyBorder="1" applyAlignment="1">
      <alignment horizontal="left" vertical="center" wrapText="1" indent="1"/>
    </xf>
    <xf numFmtId="164" fontId="3" fillId="3" borderId="17" xfId="0" applyNumberFormat="1" applyFont="1" applyFill="1" applyBorder="1" applyAlignment="1">
      <alignment horizontal="right" vertical="center"/>
    </xf>
    <xf numFmtId="0" fontId="7" fillId="2" borderId="15" xfId="0" applyFont="1" applyFill="1" applyBorder="1" applyAlignment="1">
      <alignment horizontal="center" vertical="center" wrapText="1"/>
    </xf>
    <xf numFmtId="164" fontId="3" fillId="3" borderId="4" xfId="0" applyNumberFormat="1" applyFont="1" applyFill="1" applyBorder="1" applyAlignment="1">
      <alignment horizontal="left" vertical="center" indent="1"/>
    </xf>
    <xf numFmtId="0" fontId="0" fillId="0" borderId="23" xfId="0" applyBorder="1" applyAlignment="1">
      <alignment horizontal="left" vertical="center" indent="1"/>
    </xf>
    <xf numFmtId="0" fontId="25" fillId="2" borderId="43" xfId="0" applyFont="1" applyFill="1" applyBorder="1" applyAlignment="1">
      <alignment horizontal="center" vertical="center"/>
    </xf>
    <xf numFmtId="0" fontId="25" fillId="2" borderId="44" xfId="0" applyFont="1" applyFill="1" applyBorder="1" applyAlignment="1">
      <alignment horizontal="center" vertical="center"/>
    </xf>
    <xf numFmtId="0" fontId="25" fillId="2" borderId="45" xfId="0" applyFont="1" applyFill="1" applyBorder="1" applyAlignment="1">
      <alignment horizontal="center" vertical="center"/>
    </xf>
    <xf numFmtId="0" fontId="3" fillId="5" borderId="0" xfId="0" applyFont="1" applyFill="1" applyBorder="1" applyAlignment="1">
      <alignment horizontal="left" vertical="center" wrapText="1" indent="1"/>
    </xf>
    <xf numFmtId="0" fontId="3" fillId="5" borderId="4" xfId="0" applyFont="1" applyFill="1" applyBorder="1" applyAlignment="1">
      <alignment horizontal="left" vertical="center" wrapText="1" indent="1"/>
    </xf>
    <xf numFmtId="0" fontId="1" fillId="5" borderId="0" xfId="0" applyFont="1" applyFill="1" applyBorder="1" applyAlignment="1">
      <alignment horizontal="right" vertical="center"/>
    </xf>
    <xf numFmtId="0" fontId="13" fillId="2" borderId="15" xfId="0" quotePrefix="1" applyFont="1" applyFill="1" applyBorder="1" applyAlignment="1">
      <alignment horizontal="center" vertical="center" wrapText="1"/>
    </xf>
    <xf numFmtId="164" fontId="3" fillId="3" borderId="47" xfId="0" applyNumberFormat="1" applyFont="1" applyFill="1" applyBorder="1" applyAlignment="1">
      <alignment horizontal="center" vertical="center"/>
    </xf>
    <xf numFmtId="0" fontId="0" fillId="0" borderId="47" xfId="0" applyBorder="1" applyAlignment="1">
      <alignment horizontal="center" vertical="center"/>
    </xf>
    <xf numFmtId="0" fontId="0" fillId="5" borderId="19" xfId="0" applyFill="1" applyBorder="1" applyAlignment="1">
      <alignment horizontal="left" vertical="center" wrapText="1"/>
    </xf>
    <xf numFmtId="3" fontId="2" fillId="5" borderId="0" xfId="0" applyNumberFormat="1" applyFont="1" applyFill="1" applyBorder="1" applyAlignment="1">
      <alignment horizontal="left" vertical="center" wrapText="1" indent="1"/>
    </xf>
    <xf numFmtId="3" fontId="5" fillId="5" borderId="0" xfId="0" applyNumberFormat="1" applyFont="1" applyFill="1" applyBorder="1" applyAlignment="1">
      <alignment horizontal="left" vertical="center" wrapText="1" indent="1"/>
    </xf>
    <xf numFmtId="0" fontId="11" fillId="3" borderId="0" xfId="0" quotePrefix="1" applyFont="1" applyFill="1" applyBorder="1" applyAlignment="1">
      <alignment horizontal="left" vertical="center"/>
    </xf>
    <xf numFmtId="0" fontId="5" fillId="5" borderId="0" xfId="0" applyFont="1" applyFill="1" applyBorder="1" applyAlignment="1">
      <alignment horizontal="left" vertical="center" wrapText="1" indent="1"/>
    </xf>
    <xf numFmtId="3" fontId="1" fillId="5" borderId="0" xfId="0" applyNumberFormat="1" applyFont="1" applyFill="1" applyBorder="1" applyAlignment="1">
      <alignment horizontal="left" vertical="center" wrapText="1" indent="1"/>
    </xf>
    <xf numFmtId="0" fontId="7" fillId="2" borderId="12" xfId="0" quotePrefix="1" applyFont="1" applyFill="1" applyBorder="1" applyAlignment="1">
      <alignment horizontal="center" vertical="center" wrapText="1"/>
    </xf>
    <xf numFmtId="0" fontId="11" fillId="3" borderId="19" xfId="0" applyFont="1" applyFill="1" applyBorder="1" applyAlignment="1">
      <alignment horizontal="left" vertical="center"/>
    </xf>
    <xf numFmtId="0" fontId="0" fillId="0" borderId="19" xfId="0" applyBorder="1" applyAlignment="1">
      <alignment vertical="center"/>
    </xf>
    <xf numFmtId="164" fontId="3" fillId="7" borderId="62" xfId="0" applyNumberFormat="1" applyFont="1" applyFill="1" applyBorder="1" applyAlignment="1">
      <alignment horizontal="center" vertical="center"/>
    </xf>
    <xf numFmtId="0" fontId="26" fillId="7" borderId="62" xfId="0" applyFont="1" applyFill="1" applyBorder="1" applyAlignment="1">
      <alignment horizontal="center"/>
    </xf>
    <xf numFmtId="0" fontId="6" fillId="7" borderId="62" xfId="0" applyFont="1" applyFill="1" applyBorder="1" applyAlignment="1">
      <alignment horizontal="center"/>
    </xf>
    <xf numFmtId="0" fontId="1" fillId="3" borderId="16" xfId="0" applyFont="1" applyFill="1" applyBorder="1" applyAlignment="1">
      <alignment horizontal="center" vertical="center" wrapText="1"/>
    </xf>
    <xf numFmtId="3" fontId="1" fillId="3" borderId="0" xfId="0" applyNumberFormat="1" applyFont="1" applyFill="1" applyBorder="1" applyAlignment="1">
      <alignment horizontal="right" vertical="center" indent="1"/>
    </xf>
    <xf numFmtId="0" fontId="3" fillId="0" borderId="0" xfId="0" applyFont="1" applyBorder="1" applyAlignment="1">
      <alignment horizontal="right" vertical="center" indent="1"/>
    </xf>
    <xf numFmtId="0" fontId="3" fillId="3" borderId="17" xfId="0" quotePrefix="1" applyFont="1" applyFill="1" applyBorder="1" applyAlignment="1">
      <alignment horizontal="center" vertical="center"/>
    </xf>
    <xf numFmtId="0" fontId="3" fillId="3" borderId="17" xfId="0" applyFont="1" applyFill="1" applyBorder="1" applyAlignment="1">
      <alignment horizontal="center" vertical="center"/>
    </xf>
    <xf numFmtId="0" fontId="28" fillId="7" borderId="62" xfId="0" applyFont="1" applyFill="1" applyBorder="1" applyAlignment="1">
      <alignment horizontal="center"/>
    </xf>
    <xf numFmtId="0" fontId="29" fillId="7" borderId="62" xfId="0" applyFont="1" applyFill="1" applyBorder="1" applyAlignment="1">
      <alignment horizontal="center"/>
    </xf>
    <xf numFmtId="0" fontId="27" fillId="7" borderId="15" xfId="0" applyFont="1" applyFill="1" applyBorder="1" applyAlignment="1">
      <alignment horizontal="center"/>
    </xf>
    <xf numFmtId="0" fontId="27" fillId="7" borderId="12" xfId="0" applyFont="1" applyFill="1" applyBorder="1" applyAlignment="1">
      <alignment horizontal="center"/>
    </xf>
    <xf numFmtId="0" fontId="25" fillId="7" borderId="64" xfId="0" applyFont="1" applyFill="1" applyBorder="1" applyAlignment="1">
      <alignment horizontal="center" vertical="center"/>
    </xf>
    <xf numFmtId="0" fontId="25" fillId="7" borderId="65" xfId="0" applyFont="1" applyFill="1" applyBorder="1" applyAlignment="1">
      <alignment horizontal="center" vertical="center"/>
    </xf>
    <xf numFmtId="0" fontId="25" fillId="7" borderId="66" xfId="0" applyFont="1" applyFill="1" applyBorder="1" applyAlignment="1">
      <alignment horizontal="center" vertical="center"/>
    </xf>
    <xf numFmtId="0" fontId="11" fillId="7" borderId="0" xfId="0" applyFont="1" applyFill="1" applyBorder="1" applyAlignment="1">
      <alignment horizontal="center"/>
    </xf>
    <xf numFmtId="0" fontId="3" fillId="8" borderId="48" xfId="0" applyFont="1" applyFill="1" applyBorder="1" applyAlignment="1">
      <alignment horizontal="center" vertical="center" textRotation="90"/>
    </xf>
    <xf numFmtId="0" fontId="3" fillId="8" borderId="49" xfId="0" applyFont="1" applyFill="1" applyBorder="1" applyAlignment="1">
      <alignment horizontal="center" vertical="center" textRotation="90"/>
    </xf>
    <xf numFmtId="0" fontId="3" fillId="8" borderId="50" xfId="0" applyFont="1" applyFill="1" applyBorder="1" applyAlignment="1">
      <alignment horizontal="center" vertical="center" textRotation="90"/>
    </xf>
    <xf numFmtId="0" fontId="3" fillId="8" borderId="51" xfId="0" applyFont="1" applyFill="1" applyBorder="1" applyAlignment="1">
      <alignment horizontal="center" vertical="center" textRotation="90"/>
    </xf>
    <xf numFmtId="0" fontId="3" fillId="8" borderId="52" xfId="0" applyFont="1" applyFill="1" applyBorder="1" applyAlignment="1">
      <alignment horizontal="center" vertical="center" textRotation="90"/>
    </xf>
    <xf numFmtId="0" fontId="3" fillId="8" borderId="53" xfId="0" applyFont="1" applyFill="1" applyBorder="1" applyAlignment="1">
      <alignment horizontal="center" vertical="center" textRotation="90"/>
    </xf>
    <xf numFmtId="0" fontId="14" fillId="2" borderId="15" xfId="0" quotePrefix="1" applyFont="1" applyFill="1" applyBorder="1" applyAlignment="1">
      <alignment horizontal="left" vertical="center" indent="1"/>
    </xf>
    <xf numFmtId="0" fontId="14" fillId="2" borderId="12" xfId="0" applyFont="1" applyFill="1" applyBorder="1" applyAlignment="1">
      <alignment horizontal="left" vertical="center" indent="1"/>
    </xf>
    <xf numFmtId="0" fontId="14" fillId="2" borderId="0" xfId="0" applyFont="1" applyFill="1" applyBorder="1" applyAlignment="1">
      <alignment horizontal="left" vertical="center" indent="1"/>
    </xf>
    <xf numFmtId="0" fontId="14" fillId="2" borderId="14" xfId="0" applyFont="1" applyFill="1" applyBorder="1" applyAlignment="1">
      <alignment horizontal="left" vertical="center" indent="1"/>
    </xf>
    <xf numFmtId="0" fontId="3" fillId="7" borderId="0" xfId="0" applyFont="1" applyFill="1" applyBorder="1" applyAlignment="1">
      <alignment horizontal="center"/>
    </xf>
    <xf numFmtId="164" fontId="1" fillId="5" borderId="0" xfId="0" quotePrefix="1" applyNumberFormat="1" applyFont="1" applyFill="1" applyBorder="1" applyAlignment="1">
      <alignment horizontal="left" vertical="center" wrapText="1"/>
    </xf>
  </cellXfs>
  <cellStyles count="3">
    <cellStyle name="Normal" xfId="0" builtinId="0"/>
    <cellStyle name="Percent" xfId="2" builtinId="5"/>
    <cellStyle name="Style 1" xfId="1"/>
  </cellStyles>
  <dxfs count="5">
    <dxf>
      <font>
        <b val="0"/>
        <i val="0"/>
        <condense val="0"/>
        <extend val="0"/>
        <color indexed="8"/>
      </font>
    </dxf>
    <dxf>
      <font>
        <b val="0"/>
        <i val="0"/>
        <condense val="0"/>
        <extend val="0"/>
        <color indexed="8"/>
      </font>
    </dxf>
    <dxf>
      <font>
        <b val="0"/>
        <i val="0"/>
        <condense val="0"/>
        <extend val="0"/>
        <color indexed="8"/>
      </font>
    </dxf>
    <dxf>
      <font>
        <b val="0"/>
        <i val="0"/>
        <condense val="0"/>
        <extend val="0"/>
        <color indexed="8"/>
      </font>
    </dxf>
    <dxf>
      <font>
        <b val="0"/>
        <i val="0"/>
        <condense val="0"/>
        <extend val="0"/>
        <color indexed="8"/>
      </font>
    </dxf>
  </dxfs>
  <tableStyles count="0" defaultTableStyle="TableStyleMedium9"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J38"/>
  <sheetViews>
    <sheetView tabSelected="1" view="pageBreakPreview" zoomScale="130" zoomScaleNormal="100" zoomScaleSheetLayoutView="130" workbookViewId="0">
      <selection activeCell="B26" sqref="B26"/>
    </sheetView>
  </sheetViews>
  <sheetFormatPr defaultRowHeight="13.2"/>
  <cols>
    <col min="2" max="2" width="10.88671875" style="51" customWidth="1"/>
    <col min="7" max="7" width="7.88671875" customWidth="1"/>
    <col min="9" max="9" width="8.88671875" style="216"/>
    <col min="10" max="10" width="34.44140625" customWidth="1"/>
  </cols>
  <sheetData>
    <row r="1" spans="1:10">
      <c r="A1" s="341"/>
      <c r="B1" s="341"/>
      <c r="C1" s="341"/>
      <c r="D1" s="341"/>
      <c r="E1" s="341"/>
      <c r="F1" s="341"/>
      <c r="G1" s="341"/>
      <c r="H1" s="341"/>
      <c r="I1" s="341"/>
    </row>
    <row r="2" spans="1:10" ht="15.6">
      <c r="A2" s="340" t="s">
        <v>275</v>
      </c>
      <c r="B2" s="340"/>
      <c r="C2" s="340"/>
      <c r="D2" s="340"/>
      <c r="E2" s="340"/>
      <c r="F2" s="340"/>
      <c r="G2" s="340"/>
      <c r="H2" s="340"/>
      <c r="I2" s="340"/>
    </row>
    <row r="3" spans="1:10" ht="15.6">
      <c r="A3" s="339" t="s">
        <v>276</v>
      </c>
      <c r="B3" s="339"/>
      <c r="C3" s="339"/>
      <c r="D3" s="339"/>
      <c r="E3" s="339"/>
      <c r="F3" s="339"/>
      <c r="G3" s="339"/>
      <c r="H3" s="339"/>
      <c r="I3" s="339"/>
    </row>
    <row r="4" spans="1:10" ht="13.8" thickBot="1">
      <c r="A4" s="65"/>
      <c r="B4" s="66"/>
      <c r="C4" s="65"/>
      <c r="D4" s="65"/>
      <c r="E4" s="65"/>
      <c r="F4" s="65"/>
      <c r="G4" s="65"/>
      <c r="H4" s="65"/>
      <c r="I4" s="218"/>
      <c r="J4" s="55"/>
    </row>
    <row r="5" spans="1:10" ht="16.2" thickTop="1" thickBot="1">
      <c r="A5" s="67" t="s">
        <v>166</v>
      </c>
      <c r="B5" s="68"/>
      <c r="C5" s="336"/>
      <c r="D5" s="337"/>
      <c r="E5" s="337"/>
      <c r="F5" s="338"/>
      <c r="G5" s="69"/>
      <c r="H5" s="69"/>
      <c r="I5" s="132"/>
      <c r="J5" s="52"/>
    </row>
    <row r="6" spans="1:10" ht="13.8" thickTop="1">
      <c r="A6" s="69"/>
      <c r="B6" s="70"/>
      <c r="C6" s="69"/>
      <c r="D6" s="69"/>
      <c r="E6" s="69"/>
      <c r="F6" s="69"/>
      <c r="G6" s="69"/>
      <c r="H6" s="69"/>
      <c r="I6" s="132"/>
      <c r="J6" s="64"/>
    </row>
    <row r="7" spans="1:10">
      <c r="A7" s="69"/>
      <c r="B7" s="70"/>
      <c r="C7" s="69"/>
      <c r="D7" s="69"/>
      <c r="E7" s="69"/>
      <c r="F7" s="69"/>
      <c r="G7" s="69"/>
      <c r="H7" s="69"/>
      <c r="I7" s="132"/>
    </row>
    <row r="8" spans="1:10" ht="17.399999999999999">
      <c r="A8" s="69"/>
      <c r="B8" s="71" t="s">
        <v>274</v>
      </c>
      <c r="C8" s="72"/>
      <c r="D8" s="72"/>
      <c r="E8" s="72"/>
      <c r="F8" s="72"/>
      <c r="G8" s="72"/>
      <c r="H8" s="72"/>
      <c r="I8" s="240"/>
    </row>
    <row r="9" spans="1:10" ht="17.399999999999999">
      <c r="A9" s="69"/>
      <c r="B9" s="71"/>
      <c r="C9" s="72"/>
      <c r="D9" s="72"/>
      <c r="E9" s="72"/>
      <c r="F9" s="72"/>
      <c r="G9" s="72"/>
      <c r="H9" s="72"/>
      <c r="I9" s="240"/>
    </row>
    <row r="10" spans="1:10">
      <c r="A10" s="69"/>
      <c r="B10" s="70"/>
      <c r="C10" s="69"/>
      <c r="D10" s="69"/>
      <c r="E10" s="69"/>
      <c r="F10" s="69"/>
      <c r="G10" s="69"/>
      <c r="H10" s="69"/>
      <c r="I10" s="132"/>
    </row>
    <row r="11" spans="1:10" ht="17.399999999999999">
      <c r="A11" s="69"/>
      <c r="B11" s="71" t="s">
        <v>164</v>
      </c>
      <c r="C11" s="73"/>
      <c r="D11" s="73"/>
      <c r="E11" s="74"/>
      <c r="F11" s="74"/>
      <c r="G11" s="74"/>
      <c r="H11" s="74"/>
      <c r="I11" s="241"/>
    </row>
    <row r="12" spans="1:10" ht="15">
      <c r="A12" s="69"/>
      <c r="B12" s="75"/>
      <c r="C12" s="74"/>
      <c r="D12" s="74"/>
      <c r="E12" s="74"/>
      <c r="F12" s="74"/>
      <c r="G12" s="74"/>
      <c r="H12" s="74"/>
      <c r="I12" s="241"/>
    </row>
    <row r="13" spans="1:10" ht="20.100000000000001" customHeight="1">
      <c r="A13" s="69"/>
      <c r="B13" s="75" t="s">
        <v>158</v>
      </c>
      <c r="C13" s="74" t="s">
        <v>161</v>
      </c>
      <c r="D13" s="74"/>
      <c r="E13" s="74"/>
      <c r="F13" s="74"/>
      <c r="G13" s="74"/>
      <c r="H13" s="74"/>
      <c r="I13" s="242" t="s">
        <v>157</v>
      </c>
    </row>
    <row r="14" spans="1:10" ht="20.100000000000001" customHeight="1">
      <c r="A14" s="69"/>
      <c r="B14" s="75" t="s">
        <v>188</v>
      </c>
      <c r="C14" s="217" t="s">
        <v>296</v>
      </c>
      <c r="D14" s="74"/>
      <c r="E14" s="74"/>
      <c r="F14" s="74"/>
      <c r="G14" s="74"/>
      <c r="H14" s="74"/>
      <c r="I14" s="243">
        <v>1</v>
      </c>
    </row>
    <row r="15" spans="1:10" ht="20.100000000000001" customHeight="1">
      <c r="A15" s="69"/>
      <c r="B15" s="75" t="s">
        <v>189</v>
      </c>
      <c r="C15" s="74" t="s">
        <v>160</v>
      </c>
      <c r="D15" s="74"/>
      <c r="E15" s="74"/>
      <c r="F15" s="74"/>
      <c r="G15" s="74"/>
      <c r="H15" s="74"/>
      <c r="I15" s="243">
        <v>3</v>
      </c>
    </row>
    <row r="16" spans="1:10" ht="20.100000000000001" customHeight="1">
      <c r="A16" s="69"/>
      <c r="B16" s="217" t="s">
        <v>211</v>
      </c>
      <c r="C16" s="217" t="s">
        <v>196</v>
      </c>
      <c r="D16" s="74"/>
      <c r="E16" s="74"/>
      <c r="F16" s="74"/>
      <c r="G16" s="74"/>
      <c r="H16" s="74"/>
      <c r="I16" s="243">
        <v>2</v>
      </c>
    </row>
    <row r="17" spans="1:9" ht="20.100000000000001" customHeight="1">
      <c r="A17" s="69"/>
      <c r="B17" s="75" t="s">
        <v>190</v>
      </c>
      <c r="C17" s="217" t="s">
        <v>197</v>
      </c>
      <c r="D17" s="74"/>
      <c r="E17" s="74"/>
      <c r="F17" s="74"/>
      <c r="G17" s="74"/>
      <c r="H17" s="74"/>
      <c r="I17" s="243">
        <v>3</v>
      </c>
    </row>
    <row r="18" spans="1:9" ht="20.100000000000001" customHeight="1">
      <c r="A18" s="69"/>
      <c r="B18" s="75" t="s">
        <v>191</v>
      </c>
      <c r="C18" s="74" t="s">
        <v>186</v>
      </c>
      <c r="D18" s="74"/>
      <c r="E18" s="74"/>
      <c r="F18" s="74"/>
      <c r="G18" s="74"/>
      <c r="H18" s="74"/>
      <c r="I18" s="243">
        <v>1</v>
      </c>
    </row>
    <row r="19" spans="1:9" ht="20.100000000000001" customHeight="1">
      <c r="A19" s="69"/>
      <c r="B19" s="75" t="s">
        <v>192</v>
      </c>
      <c r="C19" s="74" t="s">
        <v>187</v>
      </c>
      <c r="D19" s="74"/>
      <c r="E19" s="74"/>
      <c r="F19" s="74"/>
      <c r="G19" s="74"/>
      <c r="H19" s="74"/>
      <c r="I19" s="243">
        <v>3</v>
      </c>
    </row>
    <row r="20" spans="1:9" ht="20.100000000000001" customHeight="1">
      <c r="A20" s="69"/>
      <c r="B20" s="75" t="s">
        <v>193</v>
      </c>
      <c r="C20" s="74" t="s">
        <v>294</v>
      </c>
      <c r="D20" s="74"/>
      <c r="E20" s="74"/>
      <c r="F20" s="74"/>
      <c r="G20" s="74"/>
      <c r="H20" s="74"/>
      <c r="I20" s="243">
        <v>2</v>
      </c>
    </row>
    <row r="21" spans="1:9" ht="20.100000000000001" customHeight="1">
      <c r="A21" s="69"/>
      <c r="B21" s="75" t="s">
        <v>194</v>
      </c>
      <c r="C21" s="74" t="s">
        <v>162</v>
      </c>
      <c r="D21" s="74"/>
      <c r="E21" s="74"/>
      <c r="F21" s="74"/>
      <c r="G21" s="74"/>
      <c r="H21" s="74"/>
      <c r="I21" s="243">
        <v>1</v>
      </c>
    </row>
    <row r="22" spans="1:9" ht="20.100000000000001" customHeight="1" thickBot="1">
      <c r="A22" s="69"/>
      <c r="B22" s="75" t="s">
        <v>293</v>
      </c>
      <c r="C22" s="74" t="s">
        <v>163</v>
      </c>
      <c r="D22" s="74"/>
      <c r="E22" s="74"/>
      <c r="F22" s="74"/>
      <c r="G22" s="74"/>
      <c r="H22" s="74"/>
      <c r="I22" s="304">
        <v>1</v>
      </c>
    </row>
    <row r="23" spans="1:9">
      <c r="A23" s="69"/>
      <c r="B23" s="70"/>
      <c r="C23" s="69"/>
      <c r="D23" s="69"/>
      <c r="E23" s="69"/>
      <c r="F23" s="69"/>
      <c r="G23" s="69"/>
      <c r="H23" s="95" t="s">
        <v>295</v>
      </c>
      <c r="I23" s="300">
        <f>SUM(I14:I22)</f>
        <v>17</v>
      </c>
    </row>
    <row r="24" spans="1:9">
      <c r="A24" s="69"/>
      <c r="B24" s="70"/>
      <c r="C24" s="69"/>
      <c r="D24" s="69"/>
      <c r="E24" s="69"/>
      <c r="F24" s="69"/>
      <c r="G24" s="69"/>
      <c r="H24" s="69"/>
      <c r="I24" s="132"/>
    </row>
    <row r="25" spans="1:9">
      <c r="A25" s="69"/>
      <c r="B25" s="319" t="s">
        <v>322</v>
      </c>
      <c r="C25" s="69"/>
      <c r="D25" s="69"/>
      <c r="E25" s="69"/>
      <c r="F25" s="69"/>
      <c r="G25" s="69"/>
      <c r="H25" s="69"/>
      <c r="I25" s="132"/>
    </row>
    <row r="26" spans="1:9">
      <c r="A26" s="69"/>
      <c r="B26" s="319" t="s">
        <v>321</v>
      </c>
      <c r="C26" s="69"/>
      <c r="D26" s="69"/>
      <c r="E26" s="69"/>
      <c r="F26" s="69"/>
      <c r="G26" s="69"/>
      <c r="H26" s="69"/>
      <c r="I26" s="132"/>
    </row>
    <row r="27" spans="1:9" ht="23.4" customHeight="1">
      <c r="A27" s="69"/>
      <c r="B27" s="319" t="s">
        <v>323</v>
      </c>
      <c r="C27" s="69"/>
      <c r="D27" s="69"/>
      <c r="E27" s="69"/>
      <c r="F27" s="69"/>
      <c r="G27" s="69"/>
      <c r="H27" s="69"/>
      <c r="I27" s="132"/>
    </row>
    <row r="28" spans="1:9" ht="30" customHeight="1">
      <c r="A28" s="69"/>
      <c r="B28" s="70" t="s">
        <v>320</v>
      </c>
      <c r="C28" s="69"/>
      <c r="D28" s="69"/>
      <c r="E28" s="69"/>
      <c r="F28" s="69"/>
      <c r="G28" s="69"/>
      <c r="H28" s="69"/>
      <c r="I28" s="132"/>
    </row>
    <row r="29" spans="1:9">
      <c r="A29" s="69"/>
      <c r="B29" s="324" t="s">
        <v>324</v>
      </c>
      <c r="C29" s="325"/>
      <c r="D29" s="325"/>
      <c r="E29" s="325"/>
      <c r="F29" s="325" t="s">
        <v>325</v>
      </c>
      <c r="G29" s="325"/>
      <c r="H29" s="69"/>
      <c r="I29" s="320"/>
    </row>
    <row r="30" spans="1:9">
      <c r="A30" s="69"/>
      <c r="B30" s="70" t="s">
        <v>320</v>
      </c>
      <c r="C30" s="69"/>
      <c r="D30" s="69"/>
      <c r="E30" s="69"/>
      <c r="F30" s="69"/>
      <c r="G30" s="69"/>
      <c r="H30" s="69"/>
      <c r="I30" s="132"/>
    </row>
    <row r="31" spans="1:9">
      <c r="A31" s="69"/>
      <c r="B31" s="324" t="s">
        <v>326</v>
      </c>
      <c r="C31" s="325"/>
      <c r="D31" s="325"/>
      <c r="E31" s="325"/>
      <c r="F31" s="325" t="s">
        <v>327</v>
      </c>
      <c r="G31" s="325"/>
      <c r="H31" s="69"/>
      <c r="I31" s="132"/>
    </row>
    <row r="32" spans="1:9">
      <c r="A32" s="69"/>
      <c r="B32" s="70" t="s">
        <v>320</v>
      </c>
      <c r="C32" s="69"/>
      <c r="D32" s="69"/>
      <c r="E32" s="69"/>
      <c r="F32" s="69"/>
      <c r="G32" s="69"/>
      <c r="H32" s="69"/>
      <c r="I32" s="261"/>
    </row>
    <row r="33" spans="1:9">
      <c r="A33" s="321"/>
      <c r="B33" s="326" t="s">
        <v>328</v>
      </c>
      <c r="C33" s="327"/>
      <c r="D33" s="327"/>
      <c r="E33" s="327"/>
      <c r="F33" s="327" t="s">
        <v>159</v>
      </c>
      <c r="G33" s="321"/>
      <c r="H33" s="321"/>
      <c r="I33" s="323"/>
    </row>
    <row r="34" spans="1:9">
      <c r="A34" s="321"/>
      <c r="B34" s="322" t="s">
        <v>320</v>
      </c>
      <c r="C34" s="321"/>
      <c r="D34" s="321"/>
      <c r="E34" s="321"/>
      <c r="F34" s="321"/>
      <c r="G34" s="321"/>
      <c r="H34" s="321"/>
      <c r="I34" s="323"/>
    </row>
    <row r="35" spans="1:9">
      <c r="A35" s="321"/>
      <c r="B35" s="326" t="s">
        <v>329</v>
      </c>
      <c r="C35" s="327"/>
      <c r="D35" s="327"/>
      <c r="E35" s="327"/>
      <c r="F35" s="327" t="s">
        <v>330</v>
      </c>
      <c r="G35" s="327"/>
      <c r="H35" s="327"/>
      <c r="I35" s="323"/>
    </row>
    <row r="36" spans="1:9">
      <c r="A36" s="321"/>
      <c r="B36" s="322" t="s">
        <v>320</v>
      </c>
      <c r="C36" s="321"/>
      <c r="D36" s="321"/>
      <c r="E36" s="321"/>
      <c r="F36" s="321"/>
      <c r="G36" s="321"/>
      <c r="H36" s="321"/>
      <c r="I36" s="323"/>
    </row>
    <row r="37" spans="1:9">
      <c r="A37" s="321"/>
      <c r="B37" s="326" t="s">
        <v>331</v>
      </c>
      <c r="C37" s="327"/>
      <c r="D37" s="327"/>
      <c r="E37" s="327"/>
      <c r="F37" s="327" t="s">
        <v>332</v>
      </c>
      <c r="G37" s="327"/>
      <c r="H37" s="327"/>
      <c r="I37" s="323"/>
    </row>
    <row r="38" spans="1:9">
      <c r="A38" s="321"/>
      <c r="B38" s="322"/>
      <c r="C38" s="321"/>
      <c r="D38" s="321"/>
      <c r="E38" s="321"/>
      <c r="F38" s="321"/>
      <c r="G38" s="321"/>
      <c r="H38" s="321"/>
      <c r="I38" s="323"/>
    </row>
  </sheetData>
  <sheetProtection sheet="1" objects="1" scenarios="1"/>
  <mergeCells count="4">
    <mergeCell ref="C5:F5"/>
    <mergeCell ref="A3:I3"/>
    <mergeCell ref="A2:I2"/>
    <mergeCell ref="A1:I1"/>
  </mergeCells>
  <phoneticPr fontId="2" type="noConversion"/>
  <pageMargins left="0.75" right="0.75" top="1" bottom="1" header="0.5" footer="0.5"/>
  <pageSetup scale="105" orientation="portrait" r:id="rId1"/>
  <headerFooter alignWithMargins="0">
    <oddHeader xml:space="preserve">&amp;LLSIORB
Toll Collection System RFP&amp;RAppendix B
Price Proposal </oddHeader>
    <oddFooter xml:space="preserve">&amp;C
&amp;R&amp;F&amp;A
</oddFooter>
  </headerFooter>
</worksheet>
</file>

<file path=xl/worksheets/sheet2.xml><?xml version="1.0" encoding="utf-8"?>
<worksheet xmlns="http://schemas.openxmlformats.org/spreadsheetml/2006/main" xmlns:r="http://schemas.openxmlformats.org/officeDocument/2006/relationships">
  <sheetPr codeName="Sheet2"/>
  <dimension ref="A1:J84"/>
  <sheetViews>
    <sheetView view="pageBreakPreview" zoomScale="160" zoomScaleNormal="100" zoomScaleSheetLayoutView="160" workbookViewId="0">
      <selection activeCell="E65" sqref="E65:I65"/>
    </sheetView>
  </sheetViews>
  <sheetFormatPr defaultColWidth="9.109375" defaultRowHeight="13.2"/>
  <cols>
    <col min="1" max="1" width="1.6640625" style="1" customWidth="1"/>
    <col min="2" max="2" width="1.6640625" style="2" customWidth="1"/>
    <col min="3" max="4" width="5.6640625" style="1" customWidth="1"/>
    <col min="5" max="5" width="35.6640625" style="1" customWidth="1"/>
    <col min="6" max="7" width="16.6640625" style="1" customWidth="1"/>
    <col min="8" max="8" width="11.6640625" style="2" customWidth="1"/>
    <col min="9" max="9" width="11.6640625" style="1" customWidth="1"/>
    <col min="10" max="10" width="1.6640625" style="2" customWidth="1"/>
    <col min="11" max="16384" width="9.109375" style="1"/>
  </cols>
  <sheetData>
    <row r="1" spans="2:10" s="3" customFormat="1" ht="24.9" customHeight="1" thickTop="1">
      <c r="B1" s="21"/>
      <c r="C1" s="41" t="s">
        <v>232</v>
      </c>
      <c r="D1" s="17"/>
      <c r="E1" s="17"/>
      <c r="F1" s="17"/>
      <c r="G1" s="17"/>
      <c r="H1" s="17"/>
      <c r="I1" s="17"/>
      <c r="J1" s="18"/>
    </row>
    <row r="2" spans="2:10" s="10" customFormat="1" ht="9.9" customHeight="1">
      <c r="B2" s="76"/>
      <c r="C2" s="77"/>
      <c r="D2" s="78"/>
      <c r="E2" s="78"/>
      <c r="F2" s="78"/>
      <c r="G2" s="78"/>
      <c r="H2" s="78"/>
      <c r="I2" s="79"/>
      <c r="J2" s="80"/>
    </row>
    <row r="3" spans="2:10" s="10" customFormat="1" ht="12.75" customHeight="1">
      <c r="B3" s="76"/>
      <c r="C3" s="342" t="s">
        <v>170</v>
      </c>
      <c r="D3" s="343"/>
      <c r="E3" s="343"/>
      <c r="F3" s="343"/>
      <c r="G3" s="343"/>
      <c r="H3" s="343"/>
      <c r="I3" s="343"/>
      <c r="J3" s="80"/>
    </row>
    <row r="4" spans="2:10" s="10" customFormat="1" ht="9.9" customHeight="1">
      <c r="B4" s="76"/>
      <c r="C4" s="82"/>
      <c r="D4" s="82"/>
      <c r="E4" s="82"/>
      <c r="F4" s="82"/>
      <c r="G4" s="82"/>
      <c r="H4" s="82"/>
      <c r="I4" s="82"/>
      <c r="J4" s="80"/>
    </row>
    <row r="5" spans="2:10" s="10" customFormat="1" ht="25.5" customHeight="1">
      <c r="B5" s="76"/>
      <c r="C5" s="342" t="s">
        <v>132</v>
      </c>
      <c r="D5" s="343"/>
      <c r="E5" s="343"/>
      <c r="F5" s="343"/>
      <c r="G5" s="343"/>
      <c r="H5" s="343"/>
      <c r="I5" s="343"/>
      <c r="J5" s="80"/>
    </row>
    <row r="6" spans="2:10" s="10" customFormat="1" ht="9.9" customHeight="1">
      <c r="B6" s="76"/>
      <c r="C6" s="82"/>
      <c r="D6" s="82"/>
      <c r="E6" s="82"/>
      <c r="F6" s="82"/>
      <c r="G6" s="82"/>
      <c r="H6" s="82"/>
      <c r="I6" s="82"/>
      <c r="J6" s="80"/>
    </row>
    <row r="7" spans="2:10" s="10" customFormat="1" ht="63" customHeight="1">
      <c r="B7" s="76"/>
      <c r="C7" s="344" t="s">
        <v>227</v>
      </c>
      <c r="D7" s="344"/>
      <c r="E7" s="344"/>
      <c r="F7" s="344"/>
      <c r="G7" s="344"/>
      <c r="H7" s="344"/>
      <c r="I7" s="344"/>
      <c r="J7" s="80"/>
    </row>
    <row r="8" spans="2:10" s="10" customFormat="1" ht="9.9" customHeight="1">
      <c r="B8" s="76"/>
      <c r="C8" s="82"/>
      <c r="D8" s="82"/>
      <c r="E8" s="82"/>
      <c r="F8" s="82"/>
      <c r="G8" s="82"/>
      <c r="H8" s="82"/>
      <c r="I8" s="82"/>
      <c r="J8" s="80"/>
    </row>
    <row r="9" spans="2:10" s="10" customFormat="1" ht="30" customHeight="1">
      <c r="B9" s="76"/>
      <c r="C9" s="344" t="s">
        <v>124</v>
      </c>
      <c r="D9" s="345"/>
      <c r="E9" s="345"/>
      <c r="F9" s="345"/>
      <c r="G9" s="345"/>
      <c r="H9" s="345"/>
      <c r="I9" s="345"/>
      <c r="J9" s="80"/>
    </row>
    <row r="10" spans="2:10" s="10" customFormat="1" ht="9.9" customHeight="1">
      <c r="B10" s="76"/>
      <c r="C10" s="82"/>
      <c r="D10" s="82"/>
      <c r="E10" s="82"/>
      <c r="F10" s="82"/>
      <c r="G10" s="82"/>
      <c r="H10" s="82"/>
      <c r="I10" s="82"/>
      <c r="J10" s="80"/>
    </row>
    <row r="11" spans="2:10" s="10" customFormat="1" ht="38.1" customHeight="1">
      <c r="B11" s="76"/>
      <c r="C11" s="347" t="s">
        <v>125</v>
      </c>
      <c r="D11" s="347"/>
      <c r="E11" s="347"/>
      <c r="F11" s="347"/>
      <c r="G11" s="347"/>
      <c r="H11" s="347"/>
      <c r="I11" s="347"/>
      <c r="J11" s="80"/>
    </row>
    <row r="12" spans="2:10" s="10" customFormat="1" ht="9.9" customHeight="1">
      <c r="B12" s="76"/>
      <c r="C12" s="82"/>
      <c r="D12" s="81"/>
      <c r="E12" s="81"/>
      <c r="F12" s="81"/>
      <c r="G12" s="81"/>
      <c r="H12" s="81"/>
      <c r="I12" s="214"/>
      <c r="J12" s="80"/>
    </row>
    <row r="13" spans="2:10" s="10" customFormat="1" ht="13.2" customHeight="1">
      <c r="B13" s="76"/>
      <c r="C13" s="100" t="s">
        <v>183</v>
      </c>
      <c r="D13" s="82"/>
      <c r="E13" s="82"/>
      <c r="F13" s="82"/>
      <c r="G13" s="82"/>
      <c r="H13" s="82"/>
      <c r="I13" s="82"/>
      <c r="J13" s="80"/>
    </row>
    <row r="14" spans="2:10" s="10" customFormat="1" ht="66.599999999999994" customHeight="1">
      <c r="B14" s="76"/>
      <c r="C14" s="87"/>
      <c r="D14" s="346" t="s">
        <v>233</v>
      </c>
      <c r="E14" s="354"/>
      <c r="F14" s="354"/>
      <c r="G14" s="354"/>
      <c r="H14" s="354"/>
      <c r="I14" s="354"/>
      <c r="J14" s="80"/>
    </row>
    <row r="15" spans="2:10" s="10" customFormat="1" ht="9.9" customHeight="1">
      <c r="B15" s="76"/>
      <c r="C15" s="82"/>
      <c r="D15" s="82"/>
      <c r="E15" s="82"/>
      <c r="F15" s="82"/>
      <c r="G15" s="82"/>
      <c r="H15" s="82"/>
      <c r="I15" s="82"/>
      <c r="J15" s="80"/>
    </row>
    <row r="16" spans="2:10" s="10" customFormat="1" ht="9.9" customHeight="1">
      <c r="B16" s="76"/>
      <c r="C16" s="100" t="s">
        <v>185</v>
      </c>
      <c r="D16" s="82"/>
      <c r="E16" s="82"/>
      <c r="F16" s="82"/>
      <c r="G16" s="82"/>
      <c r="H16" s="82"/>
      <c r="I16" s="82"/>
      <c r="J16" s="80"/>
    </row>
    <row r="17" spans="2:10" s="10" customFormat="1" ht="12.75" customHeight="1">
      <c r="B17" s="76"/>
      <c r="C17" s="84"/>
      <c r="D17" s="352" t="s">
        <v>169</v>
      </c>
      <c r="E17" s="353"/>
      <c r="F17" s="353"/>
      <c r="G17" s="353"/>
      <c r="H17" s="353"/>
      <c r="I17" s="353"/>
      <c r="J17" s="80"/>
    </row>
    <row r="18" spans="2:10" s="10" customFormat="1" ht="9.9" customHeight="1">
      <c r="B18" s="76"/>
      <c r="C18" s="82"/>
      <c r="D18" s="82"/>
      <c r="E18" s="82"/>
      <c r="F18" s="82"/>
      <c r="G18" s="82"/>
      <c r="H18" s="82"/>
      <c r="I18" s="82"/>
      <c r="J18" s="80"/>
    </row>
    <row r="19" spans="2:10" s="10" customFormat="1" ht="12.75" customHeight="1">
      <c r="B19" s="76"/>
      <c r="C19" s="355" t="s">
        <v>184</v>
      </c>
      <c r="D19" s="343"/>
      <c r="E19" s="343"/>
      <c r="F19" s="82"/>
      <c r="G19" s="82"/>
      <c r="H19" s="82"/>
      <c r="I19" s="82"/>
      <c r="J19" s="80"/>
    </row>
    <row r="20" spans="2:10" s="10" customFormat="1" ht="25.5" customHeight="1">
      <c r="B20" s="76"/>
      <c r="C20" s="86"/>
      <c r="D20" s="348" t="s">
        <v>182</v>
      </c>
      <c r="E20" s="349"/>
      <c r="F20" s="349"/>
      <c r="G20" s="349"/>
      <c r="H20" s="349"/>
      <c r="I20" s="349"/>
      <c r="J20" s="80"/>
    </row>
    <row r="21" spans="2:10" s="10" customFormat="1" ht="12.75" customHeight="1">
      <c r="B21" s="76"/>
      <c r="C21" s="86"/>
      <c r="D21" s="81"/>
      <c r="E21" s="81"/>
      <c r="F21" s="82"/>
      <c r="G21" s="82"/>
      <c r="H21" s="82"/>
      <c r="I21" s="82"/>
      <c r="J21" s="80"/>
    </row>
    <row r="22" spans="2:10" s="10" customFormat="1" ht="12.75" customHeight="1">
      <c r="B22" s="76"/>
      <c r="C22" s="303" t="s">
        <v>348</v>
      </c>
      <c r="D22" s="81"/>
      <c r="E22" s="81"/>
      <c r="F22" s="82"/>
      <c r="G22" s="82"/>
      <c r="H22" s="82"/>
      <c r="I22" s="82"/>
      <c r="J22" s="80"/>
    </row>
    <row r="23" spans="2:10" s="10" customFormat="1" ht="12.75" customHeight="1">
      <c r="B23" s="76"/>
      <c r="C23" s="86"/>
      <c r="D23" s="346" t="s">
        <v>145</v>
      </c>
      <c r="E23" s="346"/>
      <c r="F23" s="345"/>
      <c r="G23" s="345"/>
      <c r="H23" s="345"/>
      <c r="I23" s="345"/>
      <c r="J23" s="80"/>
    </row>
    <row r="24" spans="2:10" s="10" customFormat="1" ht="9.9" customHeight="1">
      <c r="B24" s="76"/>
      <c r="C24" s="86"/>
      <c r="D24" s="82"/>
      <c r="E24" s="82"/>
      <c r="F24" s="82"/>
      <c r="G24" s="82"/>
      <c r="H24" s="82"/>
      <c r="I24" s="82"/>
      <c r="J24" s="80"/>
    </row>
    <row r="25" spans="2:10" s="10" customFormat="1" ht="12" customHeight="1">
      <c r="B25" s="76"/>
      <c r="C25" s="86"/>
      <c r="D25" s="82"/>
      <c r="E25" s="82"/>
      <c r="F25" s="82"/>
      <c r="G25" s="82"/>
      <c r="H25" s="82"/>
      <c r="I25" s="82"/>
      <c r="J25" s="80"/>
    </row>
    <row r="26" spans="2:10" s="10" customFormat="1" ht="12.75" customHeight="1">
      <c r="B26" s="76"/>
      <c r="C26" s="355" t="s">
        <v>228</v>
      </c>
      <c r="D26" s="343"/>
      <c r="E26" s="343"/>
      <c r="F26" s="82"/>
      <c r="G26" s="82"/>
      <c r="H26" s="82"/>
      <c r="I26" s="82"/>
      <c r="J26" s="80"/>
    </row>
    <row r="27" spans="2:10" s="10" customFormat="1" ht="12.75" customHeight="1">
      <c r="B27" s="76"/>
      <c r="C27" s="86"/>
      <c r="D27" s="343" t="s">
        <v>146</v>
      </c>
      <c r="E27" s="343"/>
      <c r="F27" s="343"/>
      <c r="G27" s="343"/>
      <c r="H27" s="343"/>
      <c r="I27" s="343"/>
      <c r="J27" s="80"/>
    </row>
    <row r="28" spans="2:10" s="10" customFormat="1" ht="12.75" customHeight="1">
      <c r="B28" s="76"/>
      <c r="C28" s="86"/>
      <c r="D28" s="343" t="s">
        <v>147</v>
      </c>
      <c r="E28" s="343"/>
      <c r="F28" s="343"/>
      <c r="G28" s="343"/>
      <c r="H28" s="343"/>
      <c r="I28" s="343"/>
      <c r="J28" s="80"/>
    </row>
    <row r="29" spans="2:10" s="10" customFormat="1" ht="9.9" customHeight="1">
      <c r="B29" s="76"/>
      <c r="C29" s="86"/>
      <c r="D29" s="82"/>
      <c r="E29" s="82"/>
      <c r="F29" s="82"/>
      <c r="G29" s="82"/>
      <c r="H29" s="82"/>
      <c r="I29" s="82"/>
      <c r="J29" s="80"/>
    </row>
    <row r="30" spans="2:10" s="10" customFormat="1" ht="12.75" customHeight="1">
      <c r="B30" s="76"/>
      <c r="C30" s="82"/>
      <c r="D30" s="355" t="s">
        <v>229</v>
      </c>
      <c r="E30" s="343"/>
      <c r="F30" s="82"/>
      <c r="G30" s="82"/>
      <c r="H30" s="82"/>
      <c r="I30" s="82"/>
      <c r="J30" s="80"/>
    </row>
    <row r="31" spans="2:10" s="10" customFormat="1" ht="90" customHeight="1">
      <c r="B31" s="76"/>
      <c r="C31" s="81"/>
      <c r="D31" s="88"/>
      <c r="E31" s="356" t="s">
        <v>177</v>
      </c>
      <c r="F31" s="343"/>
      <c r="G31" s="343"/>
      <c r="H31" s="343"/>
      <c r="I31" s="343"/>
      <c r="J31" s="80"/>
    </row>
    <row r="32" spans="2:10" s="10" customFormat="1" ht="9.9" customHeight="1">
      <c r="B32" s="89"/>
      <c r="C32" s="90"/>
      <c r="D32" s="90"/>
      <c r="E32" s="90"/>
      <c r="F32" s="90"/>
      <c r="G32" s="90"/>
      <c r="H32" s="90"/>
      <c r="I32" s="90"/>
      <c r="J32" s="91"/>
    </row>
    <row r="33" spans="1:10" s="10" customFormat="1" ht="9.9" customHeight="1">
      <c r="B33" s="76"/>
      <c r="C33" s="81"/>
      <c r="D33" s="81"/>
      <c r="E33" s="81"/>
      <c r="F33" s="81"/>
      <c r="G33" s="81"/>
      <c r="H33" s="81"/>
      <c r="I33" s="81"/>
      <c r="J33" s="80"/>
    </row>
    <row r="34" spans="1:10" s="10" customFormat="1" ht="69.900000000000006" customHeight="1">
      <c r="B34" s="76"/>
      <c r="C34" s="81"/>
      <c r="D34" s="88"/>
      <c r="E34" s="356" t="s">
        <v>172</v>
      </c>
      <c r="F34" s="343"/>
      <c r="G34" s="343"/>
      <c r="H34" s="343"/>
      <c r="I34" s="343"/>
      <c r="J34" s="80"/>
    </row>
    <row r="35" spans="1:10" s="10" customFormat="1" ht="9.9" customHeight="1">
      <c r="B35" s="76"/>
      <c r="C35" s="81"/>
      <c r="D35" s="88"/>
      <c r="E35" s="88"/>
      <c r="F35" s="81"/>
      <c r="G35" s="81"/>
      <c r="H35" s="81"/>
      <c r="I35" s="81"/>
      <c r="J35" s="80"/>
    </row>
    <row r="36" spans="1:10" s="10" customFormat="1" ht="9.9" customHeight="1">
      <c r="B36" s="76"/>
      <c r="C36" s="81"/>
      <c r="D36" s="88"/>
      <c r="E36" s="88"/>
      <c r="F36" s="88"/>
      <c r="G36" s="88"/>
      <c r="H36" s="88"/>
      <c r="I36" s="88"/>
      <c r="J36" s="80"/>
    </row>
    <row r="37" spans="1:10" s="10" customFormat="1" ht="13.95" customHeight="1">
      <c r="B37" s="76"/>
      <c r="C37" s="81"/>
      <c r="D37" s="355" t="s">
        <v>229</v>
      </c>
      <c r="E37" s="343"/>
      <c r="F37" s="81"/>
      <c r="G37" s="81"/>
      <c r="H37" s="81"/>
      <c r="I37" s="81"/>
      <c r="J37" s="80"/>
    </row>
    <row r="38" spans="1:10" s="10" customFormat="1">
      <c r="B38" s="76"/>
      <c r="C38" s="81"/>
      <c r="D38" s="88"/>
      <c r="E38" s="356" t="s">
        <v>264</v>
      </c>
      <c r="F38" s="343"/>
      <c r="G38" s="343"/>
      <c r="H38" s="343"/>
      <c r="I38" s="343"/>
      <c r="J38" s="80"/>
    </row>
    <row r="39" spans="1:10" s="10" customFormat="1" ht="9.9" customHeight="1">
      <c r="B39" s="76"/>
      <c r="C39" s="81"/>
      <c r="D39" s="81"/>
      <c r="E39" s="81"/>
      <c r="F39" s="81"/>
      <c r="G39" s="81"/>
      <c r="H39" s="81"/>
      <c r="I39" s="81"/>
      <c r="J39" s="80"/>
    </row>
    <row r="40" spans="1:10" s="10" customFormat="1" ht="24.9" customHeight="1">
      <c r="B40" s="76"/>
      <c r="C40" s="81"/>
      <c r="D40" s="88"/>
      <c r="E40" s="356" t="s">
        <v>127</v>
      </c>
      <c r="F40" s="343"/>
      <c r="G40" s="343"/>
      <c r="H40" s="343"/>
      <c r="I40" s="343"/>
      <c r="J40" s="80"/>
    </row>
    <row r="41" spans="1:10" s="10" customFormat="1" ht="9.9" customHeight="1">
      <c r="B41" s="76"/>
      <c r="C41" s="81"/>
      <c r="D41" s="92"/>
      <c r="E41" s="92"/>
      <c r="F41" s="92"/>
      <c r="G41" s="92"/>
      <c r="H41" s="92"/>
      <c r="I41" s="92"/>
      <c r="J41" s="80"/>
    </row>
    <row r="42" spans="1:10" s="10" customFormat="1" ht="67.2" customHeight="1">
      <c r="B42" s="76"/>
      <c r="C42" s="81"/>
      <c r="D42" s="93"/>
      <c r="E42" s="359" t="s">
        <v>230</v>
      </c>
      <c r="F42" s="345"/>
      <c r="G42" s="345"/>
      <c r="H42" s="345"/>
      <c r="I42" s="345"/>
      <c r="J42" s="80"/>
    </row>
    <row r="43" spans="1:10" ht="9.9" customHeight="1">
      <c r="A43" s="37"/>
      <c r="B43" s="76"/>
      <c r="C43" s="81"/>
      <c r="D43" s="83"/>
      <c r="E43" s="83"/>
      <c r="F43" s="83"/>
      <c r="G43" s="83"/>
      <c r="H43" s="83"/>
      <c r="I43" s="83"/>
      <c r="J43" s="94"/>
    </row>
    <row r="44" spans="1:10" ht="9.9" customHeight="1">
      <c r="A44" s="37"/>
      <c r="B44" s="76"/>
      <c r="C44" s="81"/>
      <c r="D44" s="95"/>
      <c r="E44" s="95"/>
      <c r="F44" s="95"/>
      <c r="G44" s="95"/>
      <c r="H44" s="95"/>
      <c r="I44" s="95"/>
      <c r="J44" s="94"/>
    </row>
    <row r="45" spans="1:10" ht="9.9" customHeight="1">
      <c r="A45" s="37"/>
      <c r="B45" s="76"/>
      <c r="C45" s="81"/>
      <c r="D45" s="83"/>
      <c r="E45" s="83"/>
      <c r="F45" s="83"/>
      <c r="G45" s="83"/>
      <c r="H45" s="83"/>
      <c r="I45" s="83"/>
      <c r="J45" s="94"/>
    </row>
    <row r="46" spans="1:10" ht="12.75" customHeight="1">
      <c r="A46" s="37"/>
      <c r="B46" s="76"/>
      <c r="C46" s="81"/>
      <c r="D46" s="344" t="s">
        <v>231</v>
      </c>
      <c r="E46" s="345"/>
      <c r="F46" s="83"/>
      <c r="G46" s="83"/>
      <c r="H46" s="83"/>
      <c r="I46" s="83"/>
      <c r="J46" s="94"/>
    </row>
    <row r="47" spans="1:10" s="37" customFormat="1" ht="39.9" customHeight="1">
      <c r="B47" s="76"/>
      <c r="C47" s="81"/>
      <c r="D47" s="82"/>
      <c r="E47" s="344" t="s">
        <v>151</v>
      </c>
      <c r="F47" s="344"/>
      <c r="G47" s="344"/>
      <c r="H47" s="344"/>
      <c r="I47" s="344"/>
      <c r="J47" s="94"/>
    </row>
    <row r="48" spans="1:10" ht="9.9" customHeight="1">
      <c r="B48" s="76"/>
      <c r="C48" s="96"/>
      <c r="D48" s="97"/>
      <c r="E48" s="97"/>
      <c r="F48" s="97"/>
      <c r="G48" s="97"/>
      <c r="H48" s="97"/>
      <c r="I48" s="97"/>
      <c r="J48" s="94"/>
    </row>
    <row r="49" spans="1:10" ht="12.75" customHeight="1">
      <c r="B49" s="76"/>
      <c r="C49" s="361" t="s">
        <v>0</v>
      </c>
      <c r="D49" s="362"/>
      <c r="E49" s="362"/>
      <c r="F49" s="97"/>
      <c r="G49" s="97"/>
      <c r="H49" s="97"/>
      <c r="I49" s="97"/>
      <c r="J49" s="94"/>
    </row>
    <row r="50" spans="1:10" ht="25.5" customHeight="1">
      <c r="B50" s="76"/>
      <c r="C50" s="86"/>
      <c r="D50" s="346" t="s">
        <v>262</v>
      </c>
      <c r="E50" s="346"/>
      <c r="F50" s="345"/>
      <c r="G50" s="345"/>
      <c r="H50" s="345"/>
      <c r="I50" s="345"/>
      <c r="J50" s="94"/>
    </row>
    <row r="51" spans="1:10" ht="9.9" customHeight="1">
      <c r="B51" s="76"/>
      <c r="C51" s="86"/>
      <c r="D51" s="82"/>
      <c r="E51" s="82"/>
      <c r="F51" s="82"/>
      <c r="G51" s="82"/>
      <c r="H51" s="82"/>
      <c r="I51" s="82"/>
      <c r="J51" s="94"/>
    </row>
    <row r="52" spans="1:10" ht="12.75" customHeight="1">
      <c r="B52" s="76"/>
      <c r="C52" s="355" t="s">
        <v>1</v>
      </c>
      <c r="D52" s="343"/>
      <c r="E52" s="343"/>
      <c r="F52" s="82"/>
      <c r="G52" s="82"/>
      <c r="H52" s="82"/>
      <c r="I52" s="82"/>
      <c r="J52" s="94"/>
    </row>
    <row r="53" spans="1:10" ht="12.75" customHeight="1">
      <c r="B53" s="76"/>
      <c r="C53" s="86"/>
      <c r="D53" s="343" t="s">
        <v>148</v>
      </c>
      <c r="E53" s="343"/>
      <c r="F53" s="343"/>
      <c r="G53" s="343"/>
      <c r="H53" s="343"/>
      <c r="I53" s="343"/>
      <c r="J53" s="94"/>
    </row>
    <row r="54" spans="1:10" ht="38.4" customHeight="1">
      <c r="A54" s="1" t="s">
        <v>333</v>
      </c>
      <c r="B54" s="76"/>
      <c r="C54" s="86"/>
      <c r="D54" s="343" t="s">
        <v>168</v>
      </c>
      <c r="E54" s="343"/>
      <c r="F54" s="343"/>
      <c r="G54" s="343"/>
      <c r="H54" s="343"/>
      <c r="I54" s="343"/>
      <c r="J54" s="94"/>
    </row>
    <row r="55" spans="1:10" ht="9.9" customHeight="1">
      <c r="B55" s="76"/>
      <c r="C55" s="86"/>
      <c r="D55" s="81"/>
      <c r="E55" s="81"/>
      <c r="F55" s="81"/>
      <c r="G55" s="81"/>
      <c r="H55" s="81"/>
      <c r="I55" s="81"/>
      <c r="J55" s="94"/>
    </row>
    <row r="56" spans="1:10" ht="12.75" customHeight="1">
      <c r="B56" s="76"/>
      <c r="C56" s="82"/>
      <c r="D56" s="355" t="s">
        <v>149</v>
      </c>
      <c r="E56" s="343"/>
      <c r="F56" s="82"/>
      <c r="G56" s="82"/>
      <c r="H56" s="82"/>
      <c r="I56" s="82"/>
      <c r="J56" s="94"/>
    </row>
    <row r="57" spans="1:10" ht="63.9" customHeight="1">
      <c r="B57" s="76"/>
      <c r="C57" s="81"/>
      <c r="D57" s="88"/>
      <c r="E57" s="356" t="s">
        <v>174</v>
      </c>
      <c r="F57" s="342"/>
      <c r="G57" s="342"/>
      <c r="H57" s="342"/>
      <c r="I57" s="342"/>
      <c r="J57" s="94"/>
    </row>
    <row r="58" spans="1:10" ht="9.9" customHeight="1">
      <c r="B58" s="89"/>
      <c r="C58" s="90"/>
      <c r="D58" s="90"/>
      <c r="E58" s="90"/>
      <c r="F58" s="90"/>
      <c r="G58" s="90"/>
      <c r="H58" s="90"/>
      <c r="I58" s="90"/>
      <c r="J58" s="98"/>
    </row>
    <row r="59" spans="1:10" ht="9.9" customHeight="1">
      <c r="B59" s="76"/>
      <c r="C59" s="81"/>
      <c r="D59" s="81"/>
      <c r="E59" s="81"/>
      <c r="F59" s="81"/>
      <c r="G59" s="81"/>
      <c r="H59" s="81"/>
      <c r="I59" s="81"/>
      <c r="J59" s="94"/>
    </row>
    <row r="60" spans="1:10" ht="51" customHeight="1">
      <c r="B60" s="76"/>
      <c r="C60" s="81"/>
      <c r="D60" s="88"/>
      <c r="E60" s="356" t="s">
        <v>128</v>
      </c>
      <c r="F60" s="343"/>
      <c r="G60" s="343"/>
      <c r="H60" s="343"/>
      <c r="I60" s="343"/>
      <c r="J60" s="94"/>
    </row>
    <row r="61" spans="1:10" ht="12.75" customHeight="1">
      <c r="B61" s="76"/>
      <c r="C61" s="81"/>
      <c r="D61" s="88"/>
      <c r="E61" s="88"/>
      <c r="F61" s="81"/>
      <c r="G61" s="81"/>
      <c r="H61" s="81"/>
      <c r="I61" s="81"/>
      <c r="J61" s="94"/>
    </row>
    <row r="62" spans="1:10" ht="25.5" customHeight="1">
      <c r="B62" s="76"/>
      <c r="C62" s="96"/>
      <c r="D62" s="97"/>
      <c r="E62" s="359" t="s">
        <v>173</v>
      </c>
      <c r="F62" s="345"/>
      <c r="G62" s="345"/>
      <c r="H62" s="345"/>
      <c r="I62" s="345"/>
      <c r="J62" s="94"/>
    </row>
    <row r="63" spans="1:10" ht="25.5" customHeight="1">
      <c r="B63" s="76"/>
      <c r="C63" s="96"/>
      <c r="D63" s="97"/>
      <c r="E63" s="359" t="s">
        <v>175</v>
      </c>
      <c r="F63" s="345"/>
      <c r="G63" s="345"/>
      <c r="H63" s="345"/>
      <c r="I63" s="345"/>
      <c r="J63" s="94"/>
    </row>
    <row r="64" spans="1:10" ht="9.9" customHeight="1">
      <c r="B64" s="76"/>
      <c r="C64" s="96"/>
      <c r="D64" s="97"/>
      <c r="E64" s="99"/>
      <c r="F64" s="99"/>
      <c r="G64" s="99"/>
      <c r="H64" s="99"/>
      <c r="I64" s="99"/>
      <c r="J64" s="94"/>
    </row>
    <row r="65" spans="2:10" ht="38.1" customHeight="1">
      <c r="B65" s="76"/>
      <c r="C65" s="96"/>
      <c r="D65" s="97"/>
      <c r="E65" s="512" t="s">
        <v>349</v>
      </c>
      <c r="F65" s="345"/>
      <c r="G65" s="345"/>
      <c r="H65" s="345"/>
      <c r="I65" s="345"/>
      <c r="J65" s="94"/>
    </row>
    <row r="66" spans="2:10" ht="9.9" customHeight="1">
      <c r="B66" s="76"/>
      <c r="C66" s="96"/>
      <c r="D66" s="97"/>
      <c r="E66" s="97"/>
      <c r="F66" s="97"/>
      <c r="G66" s="97"/>
      <c r="H66" s="97"/>
      <c r="I66" s="97"/>
      <c r="J66" s="94"/>
    </row>
    <row r="67" spans="2:10" ht="9.9" customHeight="1">
      <c r="B67" s="76"/>
      <c r="C67" s="96"/>
      <c r="D67" s="97"/>
      <c r="E67" s="97"/>
      <c r="F67" s="97"/>
      <c r="G67" s="97"/>
      <c r="H67" s="97"/>
      <c r="I67" s="97"/>
      <c r="J67" s="94"/>
    </row>
    <row r="68" spans="2:10" ht="12.75" customHeight="1">
      <c r="B68" s="76"/>
      <c r="C68" s="96"/>
      <c r="D68" s="344" t="s">
        <v>150</v>
      </c>
      <c r="E68" s="345"/>
      <c r="F68" s="83"/>
      <c r="G68" s="83"/>
      <c r="H68" s="83"/>
      <c r="I68" s="83"/>
      <c r="J68" s="94"/>
    </row>
    <row r="69" spans="2:10" ht="39.9" customHeight="1">
      <c r="B69" s="76"/>
      <c r="C69" s="96"/>
      <c r="D69" s="82"/>
      <c r="E69" s="344" t="s">
        <v>129</v>
      </c>
      <c r="F69" s="344"/>
      <c r="G69" s="344"/>
      <c r="H69" s="344"/>
      <c r="I69" s="344"/>
      <c r="J69" s="94"/>
    </row>
    <row r="70" spans="2:10" ht="11.25" customHeight="1">
      <c r="B70" s="76"/>
      <c r="C70" s="96"/>
      <c r="D70" s="82"/>
      <c r="E70" s="82"/>
      <c r="F70" s="82"/>
      <c r="G70" s="82"/>
      <c r="H70" s="82"/>
      <c r="I70" s="82"/>
      <c r="J70" s="94"/>
    </row>
    <row r="71" spans="2:10" ht="21" customHeight="1">
      <c r="B71" s="76"/>
      <c r="C71" s="303" t="s">
        <v>289</v>
      </c>
      <c r="D71" s="88"/>
      <c r="E71" s="88"/>
      <c r="F71" s="88"/>
      <c r="G71" s="88"/>
      <c r="H71" s="88"/>
      <c r="I71" s="88"/>
      <c r="J71" s="94"/>
    </row>
    <row r="72" spans="2:10" ht="21" customHeight="1">
      <c r="B72" s="76"/>
      <c r="C72" s="100"/>
      <c r="D72" s="360" t="s">
        <v>290</v>
      </c>
      <c r="E72" s="360"/>
      <c r="F72" s="360"/>
      <c r="G72" s="360"/>
      <c r="H72" s="360"/>
      <c r="I72" s="360"/>
      <c r="J72" s="94"/>
    </row>
    <row r="73" spans="2:10">
      <c r="B73" s="76"/>
      <c r="C73" s="100"/>
      <c r="D73" s="88"/>
      <c r="E73" s="215" t="s">
        <v>291</v>
      </c>
      <c r="F73" s="88"/>
      <c r="G73" s="88"/>
      <c r="H73" s="88"/>
      <c r="I73" s="88"/>
      <c r="J73" s="94"/>
    </row>
    <row r="74" spans="2:10">
      <c r="B74" s="76"/>
      <c r="C74" s="100"/>
      <c r="D74" s="88"/>
      <c r="E74" s="333" t="s">
        <v>344</v>
      </c>
      <c r="F74" s="88"/>
      <c r="G74" s="88"/>
      <c r="H74" s="88"/>
      <c r="I74" s="88"/>
      <c r="J74" s="94"/>
    </row>
    <row r="75" spans="2:10" ht="30" customHeight="1">
      <c r="B75" s="76"/>
      <c r="C75" s="100"/>
      <c r="D75" s="88"/>
      <c r="E75" s="350" t="s">
        <v>345</v>
      </c>
      <c r="F75" s="358"/>
      <c r="G75" s="358"/>
      <c r="H75" s="358"/>
      <c r="I75" s="358"/>
      <c r="J75" s="94"/>
    </row>
    <row r="76" spans="2:10" ht="9.9" customHeight="1">
      <c r="B76" s="76"/>
      <c r="C76" s="101"/>
      <c r="D76" s="102"/>
      <c r="E76" s="85"/>
      <c r="F76" s="85"/>
      <c r="G76" s="85"/>
      <c r="H76" s="85"/>
      <c r="I76" s="85"/>
      <c r="J76" s="94"/>
    </row>
    <row r="77" spans="2:10" ht="12.6" customHeight="1">
      <c r="B77" s="76"/>
      <c r="C77" s="100" t="s">
        <v>2</v>
      </c>
      <c r="D77" s="102"/>
      <c r="E77" s="85"/>
      <c r="F77" s="85"/>
      <c r="G77" s="85"/>
      <c r="H77" s="85"/>
      <c r="I77" s="85"/>
      <c r="J77" s="94"/>
    </row>
    <row r="78" spans="2:10" ht="13.95" customHeight="1">
      <c r="B78" s="76"/>
      <c r="C78" s="101"/>
      <c r="D78" s="357" t="s">
        <v>3</v>
      </c>
      <c r="E78" s="349"/>
      <c r="F78" s="349"/>
      <c r="G78" s="349"/>
      <c r="H78" s="349"/>
      <c r="I78" s="349"/>
      <c r="J78" s="94"/>
    </row>
    <row r="79" spans="2:10" ht="12" customHeight="1">
      <c r="B79" s="76"/>
      <c r="C79" s="101"/>
      <c r="D79" s="102"/>
      <c r="E79" s="85"/>
      <c r="F79" s="85"/>
      <c r="G79" s="85"/>
      <c r="H79" s="85"/>
      <c r="I79" s="85"/>
      <c r="J79" s="94"/>
    </row>
    <row r="80" spans="2:10" ht="13.2" customHeight="1">
      <c r="B80" s="76"/>
      <c r="C80" s="100" t="s">
        <v>4</v>
      </c>
      <c r="D80" s="102"/>
      <c r="E80" s="85"/>
      <c r="F80" s="85"/>
      <c r="G80" s="85"/>
      <c r="H80" s="85"/>
      <c r="I80" s="85"/>
      <c r="J80" s="94"/>
    </row>
    <row r="81" spans="2:10" ht="25.5" customHeight="1">
      <c r="B81" s="76"/>
      <c r="C81" s="101"/>
      <c r="D81" s="350" t="s">
        <v>263</v>
      </c>
      <c r="E81" s="351"/>
      <c r="F81" s="351"/>
      <c r="G81" s="351"/>
      <c r="H81" s="351"/>
      <c r="I81" s="351"/>
      <c r="J81" s="94"/>
    </row>
    <row r="82" spans="2:10" ht="9.9" customHeight="1" thickBot="1">
      <c r="B82" s="103"/>
      <c r="C82" s="104"/>
      <c r="D82" s="105"/>
      <c r="E82" s="105"/>
      <c r="F82" s="105"/>
      <c r="G82" s="106"/>
      <c r="H82" s="107"/>
      <c r="I82" s="106"/>
      <c r="J82" s="108"/>
    </row>
    <row r="83" spans="2:10" ht="14.4" thickTop="1" thickBot="1">
      <c r="B83" s="142"/>
      <c r="C83" s="145" t="s">
        <v>285</v>
      </c>
      <c r="D83" s="146"/>
      <c r="E83" s="144"/>
      <c r="F83" s="144"/>
      <c r="G83" s="144"/>
      <c r="H83" s="143"/>
      <c r="I83" s="144"/>
      <c r="J83" s="153"/>
    </row>
    <row r="84" spans="2:10" ht="13.8" thickTop="1"/>
  </sheetData>
  <sheetProtection sheet="1" objects="1" scenarios="1"/>
  <mergeCells count="39">
    <mergeCell ref="D72:I72"/>
    <mergeCell ref="C49:E49"/>
    <mergeCell ref="D50:I50"/>
    <mergeCell ref="D54:I54"/>
    <mergeCell ref="E57:I57"/>
    <mergeCell ref="D68:E68"/>
    <mergeCell ref="E69:I69"/>
    <mergeCell ref="E60:I60"/>
    <mergeCell ref="E62:I62"/>
    <mergeCell ref="E65:I65"/>
    <mergeCell ref="E63:I63"/>
    <mergeCell ref="E40:I40"/>
    <mergeCell ref="E42:I42"/>
    <mergeCell ref="E47:I47"/>
    <mergeCell ref="D56:E56"/>
    <mergeCell ref="D81:I81"/>
    <mergeCell ref="D17:I17"/>
    <mergeCell ref="C5:I5"/>
    <mergeCell ref="D14:I14"/>
    <mergeCell ref="D30:E30"/>
    <mergeCell ref="C19:E19"/>
    <mergeCell ref="C26:E26"/>
    <mergeCell ref="E31:I31"/>
    <mergeCell ref="E34:I34"/>
    <mergeCell ref="E38:I38"/>
    <mergeCell ref="D37:E37"/>
    <mergeCell ref="D78:I78"/>
    <mergeCell ref="C52:E52"/>
    <mergeCell ref="D53:I53"/>
    <mergeCell ref="E75:I75"/>
    <mergeCell ref="D46:E46"/>
    <mergeCell ref="C3:I3"/>
    <mergeCell ref="C7:I7"/>
    <mergeCell ref="C9:I9"/>
    <mergeCell ref="D28:I28"/>
    <mergeCell ref="D23:I23"/>
    <mergeCell ref="C11:I11"/>
    <mergeCell ref="D27:I27"/>
    <mergeCell ref="D20:I20"/>
  </mergeCells>
  <phoneticPr fontId="2" type="noConversion"/>
  <pageMargins left="0.75" right="0.75" top="1" bottom="1" header="0.5" footer="0.5"/>
  <pageSetup scale="83" orientation="portrait" r:id="rId1"/>
  <headerFooter alignWithMargins="0">
    <oddHeader xml:space="preserve">&amp;LLSIORB
Toll Collection System RFP&amp;RAppendix B
Price Proposal
</oddHeader>
    <oddFooter>&amp;C
&amp;R&amp;F&amp;A</oddFooter>
  </headerFooter>
  <rowBreaks count="2" manualBreakCount="2">
    <brk id="32" min="1" max="9" man="1"/>
    <brk id="58" min="1" max="9" man="1"/>
  </rowBreaks>
</worksheet>
</file>

<file path=xl/worksheets/sheet3.xml><?xml version="1.0" encoding="utf-8"?>
<worksheet xmlns="http://schemas.openxmlformats.org/spreadsheetml/2006/main" xmlns:r="http://schemas.openxmlformats.org/officeDocument/2006/relationships">
  <sheetPr codeName="Sheet3"/>
  <dimension ref="B1:AC126"/>
  <sheetViews>
    <sheetView view="pageBreakPreview" zoomScaleNormal="100" zoomScaleSheetLayoutView="100" workbookViewId="0">
      <selection activeCell="G5" sqref="G5"/>
    </sheetView>
  </sheetViews>
  <sheetFormatPr defaultColWidth="9.109375" defaultRowHeight="13.2"/>
  <cols>
    <col min="1" max="1" width="1.6640625" style="1" customWidth="1"/>
    <col min="2" max="2" width="3.6640625" style="2" customWidth="1"/>
    <col min="3" max="3" width="6" style="2" customWidth="1"/>
    <col min="4" max="4" width="30.6640625" style="13" customWidth="1"/>
    <col min="5" max="5" width="7.6640625" style="1" customWidth="1"/>
    <col min="6" max="6" width="13.44140625" style="1" customWidth="1"/>
    <col min="7" max="9" width="8.33203125" style="1" customWidth="1"/>
    <col min="10" max="10" width="10.33203125" style="1" customWidth="1"/>
    <col min="11" max="13" width="8.33203125" style="1" customWidth="1"/>
    <col min="14" max="14" width="11.6640625" style="1" customWidth="1"/>
    <col min="15" max="18" width="8.33203125" style="1" customWidth="1"/>
    <col min="19" max="19" width="6.88671875" customWidth="1"/>
    <col min="20" max="29" width="9.109375" customWidth="1"/>
    <col min="30" max="16384" width="9.109375" style="1"/>
  </cols>
  <sheetData>
    <row r="1" spans="2:19" ht="23.25" customHeight="1" thickBot="1">
      <c r="B1" s="363" t="s">
        <v>275</v>
      </c>
      <c r="C1" s="364"/>
      <c r="D1" s="364"/>
      <c r="E1" s="364"/>
      <c r="F1" s="364"/>
      <c r="G1" s="365"/>
      <c r="H1" s="365"/>
      <c r="I1" s="365"/>
      <c r="J1" s="365"/>
      <c r="K1" s="365"/>
      <c r="L1" s="365"/>
      <c r="M1" s="365"/>
      <c r="N1" s="365"/>
      <c r="O1" s="365"/>
      <c r="P1" s="365"/>
      <c r="Q1" s="365"/>
      <c r="R1" s="365"/>
    </row>
    <row r="2" spans="2:19" s="3" customFormat="1" ht="25.5" customHeight="1" thickTop="1">
      <c r="B2" s="366" t="s">
        <v>195</v>
      </c>
      <c r="C2" s="367"/>
      <c r="D2" s="367"/>
      <c r="E2" s="367"/>
      <c r="F2" s="367"/>
      <c r="G2" s="373" t="s">
        <v>277</v>
      </c>
      <c r="H2" s="374"/>
      <c r="I2" s="374"/>
      <c r="J2" s="374"/>
      <c r="K2" s="374"/>
      <c r="L2" s="374"/>
      <c r="M2" s="374"/>
      <c r="N2" s="374"/>
      <c r="O2" s="374"/>
      <c r="P2" s="374"/>
      <c r="Q2" s="374"/>
      <c r="R2" s="374"/>
    </row>
    <row r="3" spans="2:19" s="3" customFormat="1" ht="12.75" customHeight="1">
      <c r="B3" s="368" t="s">
        <v>198</v>
      </c>
      <c r="C3" s="369"/>
      <c r="D3" s="369"/>
      <c r="E3" s="369"/>
      <c r="F3" s="370"/>
      <c r="G3" s="221" t="s">
        <v>65</v>
      </c>
      <c r="H3" s="372" t="s">
        <v>199</v>
      </c>
      <c r="I3" s="372"/>
      <c r="J3" s="372"/>
      <c r="K3" s="372"/>
      <c r="L3" s="372" t="s">
        <v>201</v>
      </c>
      <c r="M3" s="372"/>
      <c r="N3" s="372"/>
      <c r="O3" s="372"/>
      <c r="P3" s="375" t="s">
        <v>206</v>
      </c>
      <c r="Q3" s="376"/>
      <c r="R3" s="376"/>
    </row>
    <row r="4" spans="2:19" s="3" customFormat="1" ht="12.75" customHeight="1">
      <c r="B4" s="371"/>
      <c r="C4" s="369"/>
      <c r="D4" s="369"/>
      <c r="E4" s="369"/>
      <c r="F4" s="370"/>
      <c r="G4" s="221" t="s">
        <v>64</v>
      </c>
      <c r="H4" s="391" t="s">
        <v>200</v>
      </c>
      <c r="I4" s="391"/>
      <c r="J4" s="391"/>
      <c r="K4" s="391"/>
      <c r="L4" s="372" t="s">
        <v>200</v>
      </c>
      <c r="M4" s="372"/>
      <c r="N4" s="389"/>
      <c r="O4" s="389"/>
      <c r="P4" s="377" t="s">
        <v>207</v>
      </c>
      <c r="Q4" s="378"/>
      <c r="R4" s="378"/>
    </row>
    <row r="5" spans="2:19" s="3" customFormat="1" ht="25.5" customHeight="1">
      <c r="B5" s="381" t="s">
        <v>74</v>
      </c>
      <c r="C5" s="382"/>
      <c r="D5" s="385" t="s">
        <v>73</v>
      </c>
      <c r="E5" s="387" t="s">
        <v>97</v>
      </c>
      <c r="F5" s="387" t="s">
        <v>35</v>
      </c>
      <c r="G5" s="9" t="s">
        <v>98</v>
      </c>
      <c r="H5" s="5" t="s">
        <v>30</v>
      </c>
      <c r="I5" s="390" t="s">
        <v>202</v>
      </c>
      <c r="J5" s="390"/>
      <c r="K5" s="6" t="s">
        <v>203</v>
      </c>
      <c r="L5" s="5" t="s">
        <v>30</v>
      </c>
      <c r="M5" s="379" t="s">
        <v>204</v>
      </c>
      <c r="N5" s="380"/>
      <c r="O5" s="7" t="s">
        <v>205</v>
      </c>
      <c r="P5" s="5" t="s">
        <v>30</v>
      </c>
      <c r="Q5" s="223" t="s">
        <v>208</v>
      </c>
      <c r="R5" s="222" t="s">
        <v>210</v>
      </c>
    </row>
    <row r="6" spans="2:19" s="3" customFormat="1" ht="37.200000000000003" customHeight="1">
      <c r="B6" s="383"/>
      <c r="C6" s="384"/>
      <c r="D6" s="386"/>
      <c r="E6" s="388"/>
      <c r="F6" s="388"/>
      <c r="G6" s="225" t="s">
        <v>202</v>
      </c>
      <c r="H6" s="14"/>
      <c r="I6" s="219" t="s">
        <v>209</v>
      </c>
      <c r="J6" s="220" t="s">
        <v>265</v>
      </c>
      <c r="K6" s="219" t="s">
        <v>209</v>
      </c>
      <c r="L6" s="14"/>
      <c r="M6" s="219" t="s">
        <v>209</v>
      </c>
      <c r="N6" s="220" t="s">
        <v>265</v>
      </c>
      <c r="O6" s="219" t="s">
        <v>209</v>
      </c>
      <c r="P6" s="14"/>
      <c r="Q6" s="224" t="s">
        <v>209</v>
      </c>
      <c r="R6" s="219" t="s">
        <v>209</v>
      </c>
    </row>
    <row r="7" spans="2:19" s="3" customFormat="1" ht="24.9" customHeight="1">
      <c r="B7" s="109"/>
      <c r="C7" s="110"/>
      <c r="D7" s="111"/>
      <c r="E7" s="112"/>
      <c r="F7" s="112"/>
      <c r="G7" s="244"/>
      <c r="H7" s="245"/>
      <c r="I7" s="244"/>
      <c r="J7" s="244"/>
      <c r="K7" s="244"/>
      <c r="L7" s="245"/>
      <c r="M7" s="244"/>
      <c r="N7" s="244"/>
      <c r="O7" s="245"/>
      <c r="P7" s="244"/>
      <c r="Q7" s="245"/>
      <c r="R7" s="244"/>
      <c r="S7" s="62"/>
    </row>
    <row r="8" spans="2:19" s="3" customFormat="1" ht="24.9" customHeight="1">
      <c r="B8" s="76" t="s">
        <v>93</v>
      </c>
      <c r="C8" s="113">
        <v>1</v>
      </c>
      <c r="D8" s="114" t="s">
        <v>28</v>
      </c>
      <c r="E8" s="115">
        <f t="shared" ref="E8:E28" si="0">SUM(G8:R8)</f>
        <v>8</v>
      </c>
      <c r="F8" s="116" t="s">
        <v>95</v>
      </c>
      <c r="G8" s="119"/>
      <c r="H8" s="117"/>
      <c r="I8" s="120">
        <v>1</v>
      </c>
      <c r="J8" s="120">
        <v>1</v>
      </c>
      <c r="K8" s="110">
        <v>1</v>
      </c>
      <c r="L8" s="117"/>
      <c r="M8" s="120">
        <v>1</v>
      </c>
      <c r="N8" s="120">
        <v>1</v>
      </c>
      <c r="O8" s="110">
        <v>1</v>
      </c>
      <c r="P8" s="120"/>
      <c r="Q8" s="110">
        <v>1</v>
      </c>
      <c r="R8" s="120">
        <v>1</v>
      </c>
    </row>
    <row r="9" spans="2:19" s="3" customFormat="1" ht="24.9" customHeight="1">
      <c r="B9" s="76" t="s">
        <v>93</v>
      </c>
      <c r="C9" s="113">
        <v>2</v>
      </c>
      <c r="D9" s="114" t="s">
        <v>39</v>
      </c>
      <c r="E9" s="115">
        <f t="shared" si="0"/>
        <v>30</v>
      </c>
      <c r="F9" s="116" t="s">
        <v>96</v>
      </c>
      <c r="G9" s="119"/>
      <c r="H9" s="117"/>
      <c r="I9" s="120">
        <v>4</v>
      </c>
      <c r="J9" s="120">
        <v>4</v>
      </c>
      <c r="K9" s="110">
        <v>4</v>
      </c>
      <c r="L9" s="117"/>
      <c r="M9" s="120">
        <v>4</v>
      </c>
      <c r="N9" s="120">
        <v>3</v>
      </c>
      <c r="O9" s="110">
        <v>3</v>
      </c>
      <c r="P9" s="120"/>
      <c r="Q9" s="110">
        <v>4</v>
      </c>
      <c r="R9" s="120">
        <v>4</v>
      </c>
    </row>
    <row r="10" spans="2:19" s="3" customFormat="1" ht="24.9" customHeight="1">
      <c r="B10" s="76" t="s">
        <v>93</v>
      </c>
      <c r="C10" s="113">
        <v>3</v>
      </c>
      <c r="D10" s="114" t="s">
        <v>40</v>
      </c>
      <c r="E10" s="115">
        <f t="shared" si="0"/>
        <v>30</v>
      </c>
      <c r="F10" s="116" t="s">
        <v>96</v>
      </c>
      <c r="G10" s="119"/>
      <c r="H10" s="117"/>
      <c r="I10" s="120">
        <f>I9</f>
        <v>4</v>
      </c>
      <c r="J10" s="120">
        <f>J9</f>
        <v>4</v>
      </c>
      <c r="K10" s="110">
        <f>K9</f>
        <v>4</v>
      </c>
      <c r="L10" s="117"/>
      <c r="M10" s="120">
        <f>M9</f>
        <v>4</v>
      </c>
      <c r="N10" s="120">
        <f>N9</f>
        <v>3</v>
      </c>
      <c r="O10" s="110">
        <f>O9</f>
        <v>3</v>
      </c>
      <c r="P10" s="120"/>
      <c r="Q10" s="110">
        <f>Q9</f>
        <v>4</v>
      </c>
      <c r="R10" s="120">
        <f>R9</f>
        <v>4</v>
      </c>
    </row>
    <row r="11" spans="2:19" s="3" customFormat="1" ht="24.9" customHeight="1">
      <c r="B11" s="76" t="s">
        <v>93</v>
      </c>
      <c r="C11" s="113">
        <v>4</v>
      </c>
      <c r="D11" s="114" t="s">
        <v>50</v>
      </c>
      <c r="E11" s="115">
        <f t="shared" si="0"/>
        <v>8</v>
      </c>
      <c r="F11" s="116" t="s">
        <v>95</v>
      </c>
      <c r="G11" s="119"/>
      <c r="H11" s="117"/>
      <c r="I11" s="120">
        <v>1</v>
      </c>
      <c r="J11" s="120">
        <v>1</v>
      </c>
      <c r="K11" s="110">
        <v>1</v>
      </c>
      <c r="L11" s="117"/>
      <c r="M11" s="120">
        <v>1</v>
      </c>
      <c r="N11" s="120">
        <v>1</v>
      </c>
      <c r="O11" s="110">
        <v>1</v>
      </c>
      <c r="P11" s="120"/>
      <c r="Q11" s="110">
        <v>1</v>
      </c>
      <c r="R11" s="120">
        <v>1</v>
      </c>
    </row>
    <row r="12" spans="2:19" s="3" customFormat="1" ht="24.9" customHeight="1">
      <c r="B12" s="76" t="s">
        <v>93</v>
      </c>
      <c r="C12" s="113">
        <v>5</v>
      </c>
      <c r="D12" s="114" t="s">
        <v>51</v>
      </c>
      <c r="E12" s="115">
        <f t="shared" si="0"/>
        <v>3</v>
      </c>
      <c r="F12" s="116" t="s">
        <v>10</v>
      </c>
      <c r="G12" s="120"/>
      <c r="H12" s="117">
        <v>1</v>
      </c>
      <c r="I12" s="120"/>
      <c r="J12" s="120"/>
      <c r="K12" s="110"/>
      <c r="L12" s="117">
        <v>1</v>
      </c>
      <c r="M12" s="120"/>
      <c r="N12" s="120"/>
      <c r="O12" s="110"/>
      <c r="P12" s="120">
        <v>1</v>
      </c>
      <c r="Q12" s="110"/>
      <c r="R12" s="120"/>
    </row>
    <row r="13" spans="2:19" s="10" customFormat="1" ht="24.9" customHeight="1">
      <c r="B13" s="76" t="s">
        <v>93</v>
      </c>
      <c r="C13" s="113">
        <v>6</v>
      </c>
      <c r="D13" s="114" t="s">
        <v>56</v>
      </c>
      <c r="E13" s="115">
        <f t="shared" si="0"/>
        <v>30</v>
      </c>
      <c r="F13" s="116" t="s">
        <v>96</v>
      </c>
      <c r="G13" s="119"/>
      <c r="H13" s="117"/>
      <c r="I13" s="120">
        <f>I9</f>
        <v>4</v>
      </c>
      <c r="J13" s="120">
        <f>J9</f>
        <v>4</v>
      </c>
      <c r="K13" s="110">
        <f>K9</f>
        <v>4</v>
      </c>
      <c r="L13" s="117"/>
      <c r="M13" s="120">
        <f>M9</f>
        <v>4</v>
      </c>
      <c r="N13" s="120">
        <f>N9</f>
        <v>3</v>
      </c>
      <c r="O13" s="110">
        <f>O9</f>
        <v>3</v>
      </c>
      <c r="P13" s="120"/>
      <c r="Q13" s="110">
        <f>Q9</f>
        <v>4</v>
      </c>
      <c r="R13" s="120">
        <f>R9</f>
        <v>4</v>
      </c>
    </row>
    <row r="14" spans="2:19" s="10" customFormat="1" ht="24.9" customHeight="1">
      <c r="B14" s="76" t="s">
        <v>93</v>
      </c>
      <c r="C14" s="113">
        <v>7</v>
      </c>
      <c r="D14" s="114" t="s">
        <v>53</v>
      </c>
      <c r="E14" s="115">
        <f t="shared" si="0"/>
        <v>30</v>
      </c>
      <c r="F14" s="116" t="s">
        <v>96</v>
      </c>
      <c r="G14" s="119"/>
      <c r="H14" s="117"/>
      <c r="I14" s="120">
        <f>I9</f>
        <v>4</v>
      </c>
      <c r="J14" s="120">
        <f>J9</f>
        <v>4</v>
      </c>
      <c r="K14" s="110">
        <f>K9</f>
        <v>4</v>
      </c>
      <c r="L14" s="117"/>
      <c r="M14" s="120">
        <f>M9</f>
        <v>4</v>
      </c>
      <c r="N14" s="120">
        <f>N9</f>
        <v>3</v>
      </c>
      <c r="O14" s="110">
        <f>O9</f>
        <v>3</v>
      </c>
      <c r="P14" s="120"/>
      <c r="Q14" s="110">
        <f>Q9</f>
        <v>4</v>
      </c>
      <c r="R14" s="120">
        <f>R9</f>
        <v>4</v>
      </c>
    </row>
    <row r="15" spans="2:19" s="10" customFormat="1" ht="24.9" customHeight="1">
      <c r="B15" s="76" t="s">
        <v>93</v>
      </c>
      <c r="C15" s="113">
        <v>8</v>
      </c>
      <c r="D15" s="114" t="s">
        <v>33</v>
      </c>
      <c r="E15" s="115">
        <f t="shared" si="0"/>
        <v>30</v>
      </c>
      <c r="F15" s="116" t="s">
        <v>96</v>
      </c>
      <c r="G15" s="119"/>
      <c r="H15" s="117"/>
      <c r="I15" s="120">
        <f>I9</f>
        <v>4</v>
      </c>
      <c r="J15" s="120">
        <f>J9</f>
        <v>4</v>
      </c>
      <c r="K15" s="110">
        <f>K9</f>
        <v>4</v>
      </c>
      <c r="L15" s="117"/>
      <c r="M15" s="120">
        <f>M9</f>
        <v>4</v>
      </c>
      <c r="N15" s="120">
        <f>N9</f>
        <v>3</v>
      </c>
      <c r="O15" s="110">
        <f>O9</f>
        <v>3</v>
      </c>
      <c r="P15" s="120"/>
      <c r="Q15" s="110">
        <f>Q9</f>
        <v>4</v>
      </c>
      <c r="R15" s="120">
        <f>R9</f>
        <v>4</v>
      </c>
    </row>
    <row r="16" spans="2:19" s="10" customFormat="1" ht="24.9" customHeight="1">
      <c r="B16" s="76" t="s">
        <v>93</v>
      </c>
      <c r="C16" s="113">
        <v>9</v>
      </c>
      <c r="D16" s="114" t="s">
        <v>32</v>
      </c>
      <c r="E16" s="115">
        <f t="shared" si="0"/>
        <v>30</v>
      </c>
      <c r="F16" s="116" t="s">
        <v>96</v>
      </c>
      <c r="G16" s="119"/>
      <c r="H16" s="117"/>
      <c r="I16" s="120">
        <f>I9</f>
        <v>4</v>
      </c>
      <c r="J16" s="120">
        <f>J9</f>
        <v>4</v>
      </c>
      <c r="K16" s="110">
        <f>K9</f>
        <v>4</v>
      </c>
      <c r="L16" s="117"/>
      <c r="M16" s="120">
        <f>M9</f>
        <v>4</v>
      </c>
      <c r="N16" s="120">
        <f>N9</f>
        <v>3</v>
      </c>
      <c r="O16" s="110">
        <f>O9</f>
        <v>3</v>
      </c>
      <c r="P16" s="120"/>
      <c r="Q16" s="110">
        <f>Q9</f>
        <v>4</v>
      </c>
      <c r="R16" s="120">
        <f>R9</f>
        <v>4</v>
      </c>
    </row>
    <row r="17" spans="2:18" s="10" customFormat="1" ht="24.9" customHeight="1">
      <c r="B17" s="76" t="s">
        <v>93</v>
      </c>
      <c r="C17" s="113">
        <v>10</v>
      </c>
      <c r="D17" s="114" t="s">
        <v>34</v>
      </c>
      <c r="E17" s="115">
        <f t="shared" si="0"/>
        <v>8</v>
      </c>
      <c r="F17" s="116" t="s">
        <v>95</v>
      </c>
      <c r="G17" s="119"/>
      <c r="H17" s="117"/>
      <c r="I17" s="120">
        <f>I8</f>
        <v>1</v>
      </c>
      <c r="J17" s="120">
        <f>J8</f>
        <v>1</v>
      </c>
      <c r="K17" s="110">
        <f>K8</f>
        <v>1</v>
      </c>
      <c r="L17" s="117"/>
      <c r="M17" s="120">
        <f>M8</f>
        <v>1</v>
      </c>
      <c r="N17" s="120">
        <f>N8</f>
        <v>1</v>
      </c>
      <c r="O17" s="110">
        <f>O8</f>
        <v>1</v>
      </c>
      <c r="P17" s="120"/>
      <c r="Q17" s="110">
        <f>Q8</f>
        <v>1</v>
      </c>
      <c r="R17" s="120">
        <f>R8</f>
        <v>1</v>
      </c>
    </row>
    <row r="18" spans="2:18" s="10" customFormat="1" ht="24.9" customHeight="1">
      <c r="B18" s="76" t="s">
        <v>93</v>
      </c>
      <c r="C18" s="113">
        <v>11</v>
      </c>
      <c r="D18" s="114" t="s">
        <v>36</v>
      </c>
      <c r="E18" s="115">
        <f t="shared" si="0"/>
        <v>8</v>
      </c>
      <c r="F18" s="116" t="s">
        <v>95</v>
      </c>
      <c r="G18" s="119"/>
      <c r="H18" s="117"/>
      <c r="I18" s="120">
        <f>I8</f>
        <v>1</v>
      </c>
      <c r="J18" s="120">
        <f>J8</f>
        <v>1</v>
      </c>
      <c r="K18" s="110">
        <f>K8</f>
        <v>1</v>
      </c>
      <c r="L18" s="117"/>
      <c r="M18" s="120">
        <f>M8</f>
        <v>1</v>
      </c>
      <c r="N18" s="120">
        <f>N8</f>
        <v>1</v>
      </c>
      <c r="O18" s="110">
        <f>O8</f>
        <v>1</v>
      </c>
      <c r="P18" s="120"/>
      <c r="Q18" s="110">
        <f>Q8</f>
        <v>1</v>
      </c>
      <c r="R18" s="120">
        <f>R8</f>
        <v>1</v>
      </c>
    </row>
    <row r="19" spans="2:18" s="10" customFormat="1" ht="24.9" customHeight="1">
      <c r="B19" s="76" t="s">
        <v>93</v>
      </c>
      <c r="C19" s="113">
        <v>12</v>
      </c>
      <c r="D19" s="114" t="s">
        <v>38</v>
      </c>
      <c r="E19" s="115">
        <f t="shared" si="0"/>
        <v>3</v>
      </c>
      <c r="F19" s="116" t="s">
        <v>10</v>
      </c>
      <c r="G19" s="120"/>
      <c r="H19" s="117">
        <v>1</v>
      </c>
      <c r="I19" s="120"/>
      <c r="J19" s="120"/>
      <c r="K19" s="110"/>
      <c r="L19" s="117">
        <v>1</v>
      </c>
      <c r="M19" s="120"/>
      <c r="N19" s="120"/>
      <c r="O19" s="110"/>
      <c r="P19" s="120">
        <v>1</v>
      </c>
      <c r="Q19" s="110"/>
      <c r="R19" s="120"/>
    </row>
    <row r="20" spans="2:18" s="10" customFormat="1" ht="24.9" customHeight="1">
      <c r="B20" s="76" t="s">
        <v>93</v>
      </c>
      <c r="C20" s="113">
        <v>13</v>
      </c>
      <c r="D20" s="114" t="s">
        <v>27</v>
      </c>
      <c r="E20" s="115">
        <f t="shared" si="0"/>
        <v>1</v>
      </c>
      <c r="F20" s="116" t="s">
        <v>6</v>
      </c>
      <c r="G20" s="120">
        <v>1</v>
      </c>
      <c r="H20" s="117"/>
      <c r="I20" s="120"/>
      <c r="J20" s="120"/>
      <c r="K20" s="110"/>
      <c r="L20" s="117"/>
      <c r="M20" s="120"/>
      <c r="N20" s="120"/>
      <c r="O20" s="110"/>
      <c r="P20" s="120"/>
      <c r="Q20" s="110"/>
      <c r="R20" s="120"/>
    </row>
    <row r="21" spans="2:18" s="10" customFormat="1" ht="24.9" customHeight="1">
      <c r="B21" s="76" t="s">
        <v>93</v>
      </c>
      <c r="C21" s="113">
        <v>14</v>
      </c>
      <c r="D21" s="114" t="s">
        <v>43</v>
      </c>
      <c r="E21" s="115">
        <f t="shared" si="0"/>
        <v>19</v>
      </c>
      <c r="F21" s="116" t="s">
        <v>44</v>
      </c>
      <c r="G21" s="119"/>
      <c r="H21" s="117">
        <v>1</v>
      </c>
      <c r="I21" s="120">
        <v>2</v>
      </c>
      <c r="J21" s="120">
        <v>2</v>
      </c>
      <c r="K21" s="110">
        <v>2</v>
      </c>
      <c r="L21" s="117">
        <v>1</v>
      </c>
      <c r="M21" s="120">
        <v>2</v>
      </c>
      <c r="N21" s="120">
        <v>2</v>
      </c>
      <c r="O21" s="110">
        <v>2</v>
      </c>
      <c r="P21" s="120">
        <v>1</v>
      </c>
      <c r="Q21" s="110">
        <v>2</v>
      </c>
      <c r="R21" s="120">
        <v>2</v>
      </c>
    </row>
    <row r="22" spans="2:18" s="10" customFormat="1" ht="24.9" customHeight="1">
      <c r="B22" s="76" t="s">
        <v>93</v>
      </c>
      <c r="C22" s="113">
        <v>15</v>
      </c>
      <c r="D22" s="114" t="s">
        <v>52</v>
      </c>
      <c r="E22" s="115">
        <f t="shared" si="0"/>
        <v>3</v>
      </c>
      <c r="F22" s="116" t="s">
        <v>10</v>
      </c>
      <c r="G22" s="120"/>
      <c r="H22" s="117">
        <v>1</v>
      </c>
      <c r="I22" s="120"/>
      <c r="J22" s="120"/>
      <c r="K22" s="110"/>
      <c r="L22" s="117">
        <v>1</v>
      </c>
      <c r="M22" s="120"/>
      <c r="N22" s="120"/>
      <c r="O22" s="110"/>
      <c r="P22" s="120">
        <v>1</v>
      </c>
      <c r="Q22" s="110"/>
      <c r="R22" s="120"/>
    </row>
    <row r="23" spans="2:18" s="10" customFormat="1" ht="24.9" customHeight="1">
      <c r="B23" s="76" t="s">
        <v>93</v>
      </c>
      <c r="C23" s="113">
        <v>16</v>
      </c>
      <c r="D23" s="114" t="s">
        <v>26</v>
      </c>
      <c r="E23" s="115">
        <f t="shared" si="0"/>
        <v>1</v>
      </c>
      <c r="F23" s="116" t="s">
        <v>6</v>
      </c>
      <c r="G23" s="120">
        <v>1</v>
      </c>
      <c r="H23" s="117"/>
      <c r="I23" s="120"/>
      <c r="J23" s="120"/>
      <c r="K23" s="110"/>
      <c r="L23" s="117"/>
      <c r="M23" s="120"/>
      <c r="N23" s="120"/>
      <c r="O23" s="110"/>
      <c r="P23" s="120"/>
      <c r="Q23" s="110"/>
      <c r="R23" s="120"/>
    </row>
    <row r="24" spans="2:18" s="10" customFormat="1" ht="24.9" customHeight="1">
      <c r="B24" s="76" t="s">
        <v>93</v>
      </c>
      <c r="C24" s="113">
        <v>17</v>
      </c>
      <c r="D24" s="114" t="s">
        <v>213</v>
      </c>
      <c r="E24" s="115">
        <f t="shared" si="0"/>
        <v>1</v>
      </c>
      <c r="F24" s="116" t="s">
        <v>6</v>
      </c>
      <c r="G24" s="120">
        <v>1</v>
      </c>
      <c r="H24" s="117"/>
      <c r="I24" s="120"/>
      <c r="J24" s="120"/>
      <c r="K24" s="110"/>
      <c r="L24" s="117"/>
      <c r="M24" s="120"/>
      <c r="N24" s="120"/>
      <c r="O24" s="110"/>
      <c r="P24" s="120"/>
      <c r="Q24" s="110"/>
      <c r="R24" s="120"/>
    </row>
    <row r="25" spans="2:18" s="10" customFormat="1" ht="24.9" customHeight="1">
      <c r="B25" s="76" t="s">
        <v>93</v>
      </c>
      <c r="C25" s="113">
        <v>18</v>
      </c>
      <c r="D25" s="114" t="s">
        <v>37</v>
      </c>
      <c r="E25" s="115">
        <f t="shared" si="0"/>
        <v>3</v>
      </c>
      <c r="F25" s="116" t="s">
        <v>10</v>
      </c>
      <c r="G25" s="120"/>
      <c r="H25" s="117">
        <v>1</v>
      </c>
      <c r="I25" s="120"/>
      <c r="J25" s="120"/>
      <c r="K25" s="110"/>
      <c r="L25" s="117">
        <v>1</v>
      </c>
      <c r="M25" s="120"/>
      <c r="N25" s="120"/>
      <c r="O25" s="110"/>
      <c r="P25" s="120">
        <v>1</v>
      </c>
      <c r="Q25" s="110"/>
      <c r="R25" s="120"/>
    </row>
    <row r="26" spans="2:18" s="10" customFormat="1" ht="24.9" customHeight="1">
      <c r="B26" s="76" t="s">
        <v>93</v>
      </c>
      <c r="C26" s="113">
        <v>19</v>
      </c>
      <c r="D26" s="114" t="s">
        <v>41</v>
      </c>
      <c r="E26" s="115">
        <f t="shared" si="0"/>
        <v>3</v>
      </c>
      <c r="F26" s="116" t="s">
        <v>10</v>
      </c>
      <c r="G26" s="120"/>
      <c r="H26" s="117">
        <v>1</v>
      </c>
      <c r="I26" s="120"/>
      <c r="J26" s="120"/>
      <c r="K26" s="110"/>
      <c r="L26" s="117">
        <v>1</v>
      </c>
      <c r="M26" s="120"/>
      <c r="N26" s="120"/>
      <c r="O26" s="110"/>
      <c r="P26" s="120">
        <v>1</v>
      </c>
      <c r="Q26" s="110"/>
      <c r="R26" s="120"/>
    </row>
    <row r="27" spans="2:18" s="10" customFormat="1" ht="24.9" customHeight="1">
      <c r="B27" s="76" t="s">
        <v>93</v>
      </c>
      <c r="C27" s="113">
        <v>20</v>
      </c>
      <c r="D27" s="114" t="s">
        <v>42</v>
      </c>
      <c r="E27" s="115">
        <f t="shared" si="0"/>
        <v>3</v>
      </c>
      <c r="F27" s="116" t="s">
        <v>10</v>
      </c>
      <c r="G27" s="120"/>
      <c r="H27" s="117">
        <v>1</v>
      </c>
      <c r="I27" s="120"/>
      <c r="J27" s="120"/>
      <c r="K27" s="110"/>
      <c r="L27" s="117">
        <v>1</v>
      </c>
      <c r="M27" s="120"/>
      <c r="N27" s="120"/>
      <c r="O27" s="110"/>
      <c r="P27" s="120">
        <v>1</v>
      </c>
      <c r="Q27" s="110"/>
      <c r="R27" s="120"/>
    </row>
    <row r="28" spans="2:18" s="10" customFormat="1" ht="24.9" customHeight="1">
      <c r="B28" s="76" t="s">
        <v>93</v>
      </c>
      <c r="C28" s="113">
        <v>21</v>
      </c>
      <c r="D28" s="114" t="s">
        <v>7</v>
      </c>
      <c r="E28" s="115">
        <f t="shared" si="0"/>
        <v>3</v>
      </c>
      <c r="F28" s="116" t="s">
        <v>10</v>
      </c>
      <c r="G28" s="120"/>
      <c r="H28" s="117">
        <v>1</v>
      </c>
      <c r="I28" s="120"/>
      <c r="J28" s="120"/>
      <c r="K28" s="110"/>
      <c r="L28" s="117">
        <v>1</v>
      </c>
      <c r="M28" s="120"/>
      <c r="N28" s="120"/>
      <c r="O28" s="110"/>
      <c r="P28" s="120">
        <v>1</v>
      </c>
      <c r="Q28" s="110"/>
      <c r="R28" s="120"/>
    </row>
    <row r="29" spans="2:18" s="10" customFormat="1" ht="24.9" customHeight="1">
      <c r="B29" s="76" t="s">
        <v>93</v>
      </c>
      <c r="C29" s="113">
        <v>22</v>
      </c>
      <c r="D29" s="114" t="s">
        <v>9</v>
      </c>
      <c r="E29" s="115">
        <v>1</v>
      </c>
      <c r="F29" s="116" t="s">
        <v>6</v>
      </c>
      <c r="G29" s="120"/>
      <c r="H29" s="117"/>
      <c r="I29" s="120"/>
      <c r="J29" s="120"/>
      <c r="K29" s="110"/>
      <c r="L29" s="117"/>
      <c r="M29" s="120"/>
      <c r="N29" s="120"/>
      <c r="O29" s="110"/>
      <c r="P29" s="120"/>
      <c r="Q29" s="110"/>
      <c r="R29" s="120"/>
    </row>
    <row r="30" spans="2:18" s="10" customFormat="1" ht="24.9" customHeight="1">
      <c r="B30" s="76" t="s">
        <v>93</v>
      </c>
      <c r="C30" s="113">
        <v>23</v>
      </c>
      <c r="D30" s="114" t="s">
        <v>8</v>
      </c>
      <c r="E30" s="115">
        <f t="shared" ref="E30:E33" si="1">SUM(G30:R30)</f>
        <v>1</v>
      </c>
      <c r="F30" s="116" t="s">
        <v>44</v>
      </c>
      <c r="G30" s="120">
        <v>1</v>
      </c>
      <c r="H30" s="117"/>
      <c r="I30" s="120"/>
      <c r="J30" s="120"/>
      <c r="K30" s="110"/>
      <c r="L30" s="117"/>
      <c r="M30" s="120"/>
      <c r="N30" s="120"/>
      <c r="O30" s="110"/>
      <c r="P30" s="120"/>
      <c r="Q30" s="110"/>
      <c r="R30" s="120"/>
    </row>
    <row r="31" spans="2:18" s="10" customFormat="1" ht="24.9" customHeight="1">
      <c r="B31" s="76" t="s">
        <v>93</v>
      </c>
      <c r="C31" s="113">
        <v>24</v>
      </c>
      <c r="D31" s="114" t="s">
        <v>156</v>
      </c>
      <c r="E31" s="115">
        <f t="shared" si="1"/>
        <v>1</v>
      </c>
      <c r="F31" s="116" t="s">
        <v>44</v>
      </c>
      <c r="G31" s="120"/>
      <c r="H31" s="117">
        <v>1</v>
      </c>
      <c r="I31" s="120"/>
      <c r="J31" s="120"/>
      <c r="K31" s="110"/>
      <c r="L31" s="117"/>
      <c r="M31" s="120"/>
      <c r="N31" s="120"/>
      <c r="O31" s="110"/>
      <c r="P31" s="120"/>
      <c r="Q31" s="110"/>
      <c r="R31" s="120"/>
    </row>
    <row r="32" spans="2:18" s="10" customFormat="1" ht="24.9" customHeight="1">
      <c r="B32" s="76" t="s">
        <v>93</v>
      </c>
      <c r="C32" s="113">
        <v>25</v>
      </c>
      <c r="D32" s="114" t="s">
        <v>48</v>
      </c>
      <c r="E32" s="115">
        <f t="shared" si="1"/>
        <v>2</v>
      </c>
      <c r="F32" s="116" t="s">
        <v>44</v>
      </c>
      <c r="G32" s="120">
        <v>2</v>
      </c>
      <c r="H32" s="117"/>
      <c r="I32" s="120"/>
      <c r="J32" s="120"/>
      <c r="K32" s="110"/>
      <c r="L32" s="117"/>
      <c r="M32" s="120"/>
      <c r="N32" s="120"/>
      <c r="O32" s="110"/>
      <c r="P32" s="120"/>
      <c r="Q32" s="110"/>
      <c r="R32" s="120"/>
    </row>
    <row r="33" spans="2:18" s="10" customFormat="1" ht="24.9" customHeight="1">
      <c r="B33" s="76" t="s">
        <v>93</v>
      </c>
      <c r="C33" s="113">
        <v>26</v>
      </c>
      <c r="D33" s="238" t="s">
        <v>335</v>
      </c>
      <c r="E33" s="115">
        <f t="shared" si="1"/>
        <v>3</v>
      </c>
      <c r="F33" s="116" t="s">
        <v>44</v>
      </c>
      <c r="G33" s="120"/>
      <c r="H33" s="117">
        <v>1</v>
      </c>
      <c r="I33" s="120"/>
      <c r="J33" s="120"/>
      <c r="K33" s="110"/>
      <c r="L33" s="117">
        <v>1</v>
      </c>
      <c r="M33" s="120"/>
      <c r="N33" s="120"/>
      <c r="O33" s="110"/>
      <c r="P33" s="120">
        <v>1</v>
      </c>
      <c r="Q33" s="110"/>
      <c r="R33" s="120"/>
    </row>
    <row r="34" spans="2:18" s="10" customFormat="1" ht="24.9" customHeight="1">
      <c r="B34" s="76" t="s">
        <v>93</v>
      </c>
      <c r="C34" s="113">
        <v>27</v>
      </c>
      <c r="D34" s="114" t="s">
        <v>47</v>
      </c>
      <c r="E34" s="115">
        <v>3</v>
      </c>
      <c r="F34" s="116" t="s">
        <v>44</v>
      </c>
      <c r="G34" s="120"/>
      <c r="H34" s="117"/>
      <c r="I34" s="120"/>
      <c r="J34" s="120"/>
      <c r="K34" s="110"/>
      <c r="L34" s="117"/>
      <c r="M34" s="120"/>
      <c r="N34" s="120"/>
      <c r="O34" s="110"/>
      <c r="P34" s="120"/>
      <c r="Q34" s="110"/>
      <c r="R34" s="120"/>
    </row>
    <row r="35" spans="2:18" s="10" customFormat="1" ht="24.9" customHeight="1">
      <c r="B35" s="76" t="s">
        <v>93</v>
      </c>
      <c r="C35" s="113">
        <v>28</v>
      </c>
      <c r="D35" s="114" t="s">
        <v>49</v>
      </c>
      <c r="E35" s="115">
        <v>3</v>
      </c>
      <c r="F35" s="116" t="s">
        <v>44</v>
      </c>
      <c r="G35" s="120"/>
      <c r="H35" s="117"/>
      <c r="I35" s="120"/>
      <c r="J35" s="120"/>
      <c r="K35" s="110"/>
      <c r="L35" s="117"/>
      <c r="M35" s="120"/>
      <c r="N35" s="120"/>
      <c r="O35" s="110"/>
      <c r="P35" s="120"/>
      <c r="Q35" s="110"/>
      <c r="R35" s="120"/>
    </row>
    <row r="36" spans="2:18" s="10" customFormat="1" ht="24.9" customHeight="1">
      <c r="B36" s="121"/>
      <c r="C36" s="122"/>
      <c r="D36" s="123"/>
      <c r="E36" s="123"/>
      <c r="F36" s="123"/>
      <c r="G36" s="124"/>
      <c r="H36" s="125"/>
      <c r="I36" s="124"/>
      <c r="J36" s="124"/>
      <c r="K36" s="126"/>
      <c r="L36" s="125"/>
      <c r="M36" s="124"/>
      <c r="N36" s="124"/>
      <c r="O36" s="126"/>
      <c r="P36" s="124"/>
      <c r="Q36" s="126"/>
      <c r="R36" s="124"/>
    </row>
    <row r="37" spans="2:18" s="10" customFormat="1" ht="15" customHeight="1">
      <c r="B37" s="76"/>
      <c r="C37" s="110"/>
      <c r="D37" s="127"/>
      <c r="E37" s="115"/>
      <c r="F37" s="116"/>
      <c r="G37" s="120"/>
      <c r="H37" s="117"/>
      <c r="I37" s="120"/>
      <c r="J37" s="120"/>
      <c r="K37" s="110"/>
      <c r="L37" s="117"/>
      <c r="M37" s="120"/>
      <c r="N37" s="120"/>
      <c r="O37" s="110"/>
      <c r="P37" s="120"/>
      <c r="Q37" s="110"/>
      <c r="R37" s="120"/>
    </row>
    <row r="38" spans="2:18" s="10" customFormat="1" ht="25.5" customHeight="1">
      <c r="B38" s="76" t="s">
        <v>93</v>
      </c>
      <c r="C38" s="113">
        <v>101</v>
      </c>
      <c r="D38" s="114" t="s">
        <v>69</v>
      </c>
      <c r="E38" s="115">
        <f t="shared" ref="E38:E44" si="2">SUM(G38:R38)</f>
        <v>8</v>
      </c>
      <c r="F38" s="116" t="s">
        <v>95</v>
      </c>
      <c r="G38" s="119"/>
      <c r="H38" s="117"/>
      <c r="I38" s="120">
        <v>1</v>
      </c>
      <c r="J38" s="120">
        <v>1</v>
      </c>
      <c r="K38" s="110">
        <v>1</v>
      </c>
      <c r="L38" s="117"/>
      <c r="M38" s="120">
        <v>1</v>
      </c>
      <c r="N38" s="120">
        <v>1</v>
      </c>
      <c r="O38" s="110">
        <v>1</v>
      </c>
      <c r="P38" s="120"/>
      <c r="Q38" s="110">
        <v>1</v>
      </c>
      <c r="R38" s="120">
        <v>1</v>
      </c>
    </row>
    <row r="39" spans="2:18" s="10" customFormat="1" ht="25.5" customHeight="1">
      <c r="B39" s="76" t="s">
        <v>93</v>
      </c>
      <c r="C39" s="113">
        <v>102</v>
      </c>
      <c r="D39" s="114" t="s">
        <v>67</v>
      </c>
      <c r="E39" s="115">
        <f t="shared" si="2"/>
        <v>3</v>
      </c>
      <c r="F39" s="116" t="s">
        <v>10</v>
      </c>
      <c r="G39" s="120"/>
      <c r="H39" s="117">
        <v>1</v>
      </c>
      <c r="I39" s="120"/>
      <c r="J39" s="120"/>
      <c r="K39" s="110"/>
      <c r="L39" s="117">
        <v>1</v>
      </c>
      <c r="M39" s="120"/>
      <c r="N39" s="120"/>
      <c r="O39" s="110"/>
      <c r="P39" s="120">
        <v>1</v>
      </c>
      <c r="Q39" s="110"/>
      <c r="R39" s="120"/>
    </row>
    <row r="40" spans="2:18" s="10" customFormat="1" ht="25.5" customHeight="1">
      <c r="B40" s="76" t="s">
        <v>93</v>
      </c>
      <c r="C40" s="113">
        <v>103</v>
      </c>
      <c r="D40" s="114" t="s">
        <v>45</v>
      </c>
      <c r="E40" s="115">
        <f t="shared" si="2"/>
        <v>3</v>
      </c>
      <c r="F40" s="116" t="s">
        <v>10</v>
      </c>
      <c r="G40" s="120"/>
      <c r="H40" s="117">
        <v>1</v>
      </c>
      <c r="I40" s="120"/>
      <c r="J40" s="120"/>
      <c r="K40" s="110"/>
      <c r="L40" s="117">
        <v>1</v>
      </c>
      <c r="M40" s="120"/>
      <c r="N40" s="120"/>
      <c r="O40" s="110"/>
      <c r="P40" s="120">
        <v>1</v>
      </c>
      <c r="Q40" s="110"/>
      <c r="R40" s="120"/>
    </row>
    <row r="41" spans="2:18" s="10" customFormat="1" ht="25.5" customHeight="1">
      <c r="B41" s="76" t="s">
        <v>93</v>
      </c>
      <c r="C41" s="113">
        <v>104</v>
      </c>
      <c r="D41" s="114" t="s">
        <v>68</v>
      </c>
      <c r="E41" s="115">
        <f t="shared" si="2"/>
        <v>1</v>
      </c>
      <c r="F41" s="116" t="s">
        <v>6</v>
      </c>
      <c r="G41" s="120">
        <v>1</v>
      </c>
      <c r="H41" s="117"/>
      <c r="I41" s="120"/>
      <c r="J41" s="120"/>
      <c r="K41" s="110"/>
      <c r="L41" s="117"/>
      <c r="M41" s="120"/>
      <c r="N41" s="120"/>
      <c r="O41" s="110"/>
      <c r="P41" s="120"/>
      <c r="Q41" s="110"/>
      <c r="R41" s="120"/>
    </row>
    <row r="42" spans="2:18" s="10" customFormat="1" ht="25.5" customHeight="1">
      <c r="B42" s="76" t="s">
        <v>93</v>
      </c>
      <c r="C42" s="113">
        <v>105</v>
      </c>
      <c r="D42" s="114" t="s">
        <v>70</v>
      </c>
      <c r="E42" s="115">
        <f t="shared" si="2"/>
        <v>8</v>
      </c>
      <c r="F42" s="116" t="s">
        <v>95</v>
      </c>
      <c r="G42" s="119"/>
      <c r="H42" s="117"/>
      <c r="I42" s="120">
        <v>1</v>
      </c>
      <c r="J42" s="120">
        <v>1</v>
      </c>
      <c r="K42" s="110">
        <v>1</v>
      </c>
      <c r="L42" s="117"/>
      <c r="M42" s="120">
        <v>1</v>
      </c>
      <c r="N42" s="120">
        <v>1</v>
      </c>
      <c r="O42" s="110">
        <v>1</v>
      </c>
      <c r="P42" s="120"/>
      <c r="Q42" s="110">
        <v>1</v>
      </c>
      <c r="R42" s="120">
        <v>1</v>
      </c>
    </row>
    <row r="43" spans="2:18" s="10" customFormat="1" ht="25.5" customHeight="1">
      <c r="B43" s="76" t="s">
        <v>93</v>
      </c>
      <c r="C43" s="113">
        <v>106</v>
      </c>
      <c r="D43" s="114" t="s">
        <v>46</v>
      </c>
      <c r="E43" s="115">
        <f t="shared" si="2"/>
        <v>3</v>
      </c>
      <c r="F43" s="116" t="s">
        <v>10</v>
      </c>
      <c r="G43" s="120"/>
      <c r="H43" s="117">
        <v>1</v>
      </c>
      <c r="I43" s="120"/>
      <c r="J43" s="120"/>
      <c r="K43" s="110"/>
      <c r="L43" s="117">
        <v>1</v>
      </c>
      <c r="M43" s="120"/>
      <c r="N43" s="120"/>
      <c r="O43" s="110"/>
      <c r="P43" s="120">
        <v>1</v>
      </c>
      <c r="Q43" s="110"/>
      <c r="R43" s="120"/>
    </row>
    <row r="44" spans="2:18" s="10" customFormat="1" ht="25.5" customHeight="1">
      <c r="B44" s="76" t="s">
        <v>93</v>
      </c>
      <c r="C44" s="113">
        <v>107</v>
      </c>
      <c r="D44" s="114" t="s">
        <v>71</v>
      </c>
      <c r="E44" s="115">
        <f t="shared" si="2"/>
        <v>1</v>
      </c>
      <c r="F44" s="116" t="s">
        <v>6</v>
      </c>
      <c r="G44" s="120">
        <v>1</v>
      </c>
      <c r="H44" s="117"/>
      <c r="I44" s="120"/>
      <c r="J44" s="120"/>
      <c r="K44" s="110"/>
      <c r="L44" s="117"/>
      <c r="M44" s="120"/>
      <c r="N44" s="120"/>
      <c r="O44" s="110"/>
      <c r="P44" s="120"/>
      <c r="Q44" s="110"/>
      <c r="R44" s="120"/>
    </row>
    <row r="45" spans="2:18" s="10" customFormat="1" ht="25.5" customHeight="1">
      <c r="B45" s="128"/>
      <c r="C45" s="110"/>
      <c r="D45" s="92"/>
      <c r="E45" s="110"/>
      <c r="F45" s="110"/>
      <c r="G45" s="120"/>
      <c r="H45" s="117"/>
      <c r="I45" s="120"/>
      <c r="J45" s="120"/>
      <c r="K45" s="110"/>
      <c r="L45" s="117"/>
      <c r="M45" s="120"/>
      <c r="N45" s="120"/>
      <c r="O45" s="110"/>
      <c r="P45" s="120"/>
      <c r="Q45" s="110"/>
      <c r="R45" s="120"/>
    </row>
    <row r="46" spans="2:18" s="10" customFormat="1" ht="25.5" customHeight="1">
      <c r="B46" s="76" t="s">
        <v>93</v>
      </c>
      <c r="C46" s="113">
        <v>201</v>
      </c>
      <c r="D46" s="114" t="s">
        <v>57</v>
      </c>
      <c r="E46" s="115">
        <f>SUM(G46:R46)</f>
        <v>30</v>
      </c>
      <c r="F46" s="116" t="s">
        <v>96</v>
      </c>
      <c r="G46" s="119"/>
      <c r="H46" s="117"/>
      <c r="I46" s="120">
        <f>I9</f>
        <v>4</v>
      </c>
      <c r="J46" s="120">
        <f>J9</f>
        <v>4</v>
      </c>
      <c r="K46" s="110">
        <f>K9</f>
        <v>4</v>
      </c>
      <c r="L46" s="117"/>
      <c r="M46" s="120">
        <f>M9</f>
        <v>4</v>
      </c>
      <c r="N46" s="120">
        <f>N9</f>
        <v>3</v>
      </c>
      <c r="O46" s="110">
        <f>O9</f>
        <v>3</v>
      </c>
      <c r="P46" s="120"/>
      <c r="Q46" s="110">
        <f>Q9</f>
        <v>4</v>
      </c>
      <c r="R46" s="120">
        <f>R9</f>
        <v>4</v>
      </c>
    </row>
    <row r="47" spans="2:18" s="10" customFormat="1" ht="25.5" customHeight="1">
      <c r="B47" s="76" t="s">
        <v>93</v>
      </c>
      <c r="C47" s="113">
        <v>202</v>
      </c>
      <c r="D47" s="114" t="s">
        <v>72</v>
      </c>
      <c r="E47" s="115">
        <f>SUM(G47:R47)</f>
        <v>60</v>
      </c>
      <c r="F47" s="116" t="s">
        <v>100</v>
      </c>
      <c r="G47" s="119"/>
      <c r="H47" s="117"/>
      <c r="I47" s="120">
        <f>I9*2</f>
        <v>8</v>
      </c>
      <c r="J47" s="120">
        <f>J9*2</f>
        <v>8</v>
      </c>
      <c r="K47" s="110">
        <f>K9*2</f>
        <v>8</v>
      </c>
      <c r="L47" s="117"/>
      <c r="M47" s="120">
        <f>M9*2</f>
        <v>8</v>
      </c>
      <c r="N47" s="120">
        <f>N9*2</f>
        <v>6</v>
      </c>
      <c r="O47" s="110">
        <f>O9*2</f>
        <v>6</v>
      </c>
      <c r="P47" s="120"/>
      <c r="Q47" s="110">
        <f>Q9*2</f>
        <v>8</v>
      </c>
      <c r="R47" s="120">
        <f>R9*2</f>
        <v>8</v>
      </c>
    </row>
    <row r="48" spans="2:18" s="10" customFormat="1" ht="25.5" customHeight="1">
      <c r="B48" s="76" t="s">
        <v>93</v>
      </c>
      <c r="C48" s="113">
        <v>203</v>
      </c>
      <c r="D48" s="114" t="s">
        <v>261</v>
      </c>
      <c r="E48" s="115">
        <f>SUM(G48:R48)</f>
        <v>8</v>
      </c>
      <c r="F48" s="116" t="s">
        <v>95</v>
      </c>
      <c r="G48" s="119"/>
      <c r="H48" s="117"/>
      <c r="I48" s="120">
        <f>I8</f>
        <v>1</v>
      </c>
      <c r="J48" s="120">
        <f>J8</f>
        <v>1</v>
      </c>
      <c r="K48" s="110">
        <f>K8</f>
        <v>1</v>
      </c>
      <c r="L48" s="117"/>
      <c r="M48" s="120">
        <f>M8</f>
        <v>1</v>
      </c>
      <c r="N48" s="120">
        <f>N8</f>
        <v>1</v>
      </c>
      <c r="O48" s="110">
        <f>O8</f>
        <v>1</v>
      </c>
      <c r="P48" s="120"/>
      <c r="Q48" s="110">
        <f>Q8</f>
        <v>1</v>
      </c>
      <c r="R48" s="120">
        <f>R8</f>
        <v>1</v>
      </c>
    </row>
    <row r="49" spans="2:29" s="10" customFormat="1" ht="25.5" customHeight="1">
      <c r="B49" s="76" t="s">
        <v>93</v>
      </c>
      <c r="C49" s="113">
        <v>204</v>
      </c>
      <c r="D49" s="114" t="s">
        <v>59</v>
      </c>
      <c r="E49" s="115">
        <f>SUM(G49:R49)</f>
        <v>3</v>
      </c>
      <c r="F49" s="116" t="s">
        <v>10</v>
      </c>
      <c r="G49" s="120"/>
      <c r="H49" s="117">
        <v>1</v>
      </c>
      <c r="I49" s="120"/>
      <c r="J49" s="120"/>
      <c r="K49" s="110"/>
      <c r="L49" s="117">
        <v>1</v>
      </c>
      <c r="M49" s="120"/>
      <c r="N49" s="120"/>
      <c r="O49" s="110"/>
      <c r="P49" s="120">
        <v>1</v>
      </c>
      <c r="Q49" s="110"/>
      <c r="R49" s="120"/>
    </row>
    <row r="50" spans="2:29" s="10" customFormat="1" ht="25.5" customHeight="1">
      <c r="B50" s="76" t="s">
        <v>93</v>
      </c>
      <c r="C50" s="113">
        <v>205</v>
      </c>
      <c r="D50" s="114" t="s">
        <v>58</v>
      </c>
      <c r="E50" s="115">
        <f>SUM(G50:R50)</f>
        <v>1</v>
      </c>
      <c r="F50" s="116" t="s">
        <v>6</v>
      </c>
      <c r="G50" s="120">
        <v>1</v>
      </c>
      <c r="H50" s="117"/>
      <c r="I50" s="120"/>
      <c r="J50" s="120"/>
      <c r="K50" s="110"/>
      <c r="L50" s="117"/>
      <c r="M50" s="120"/>
      <c r="N50" s="120"/>
      <c r="O50" s="110"/>
      <c r="P50" s="120"/>
      <c r="Q50" s="110"/>
      <c r="R50" s="120"/>
    </row>
    <row r="51" spans="2:29" s="10" customFormat="1" ht="15" customHeight="1">
      <c r="B51" s="76"/>
      <c r="C51" s="110"/>
      <c r="D51" s="129"/>
      <c r="E51" s="115"/>
      <c r="F51" s="116"/>
      <c r="G51" s="120"/>
      <c r="H51" s="117"/>
      <c r="I51" s="120"/>
      <c r="J51" s="120"/>
      <c r="K51" s="110"/>
      <c r="L51" s="117"/>
      <c r="M51" s="120"/>
      <c r="N51" s="120"/>
      <c r="O51" s="110"/>
      <c r="P51" s="120"/>
      <c r="Q51" s="110"/>
      <c r="R51" s="120"/>
    </row>
    <row r="52" spans="2:29" s="10" customFormat="1" ht="25.5" customHeight="1">
      <c r="B52" s="76" t="s">
        <v>93</v>
      </c>
      <c r="C52" s="113">
        <v>301</v>
      </c>
      <c r="D52" s="114" t="s">
        <v>217</v>
      </c>
      <c r="E52" s="115">
        <f t="shared" ref="E52:E59" si="3">SUM(G52:R52)</f>
        <v>0</v>
      </c>
      <c r="F52" s="116" t="s">
        <v>62</v>
      </c>
      <c r="G52" s="120"/>
      <c r="H52" s="117"/>
      <c r="I52" s="120"/>
      <c r="J52" s="120"/>
      <c r="K52" s="110"/>
      <c r="L52" s="117"/>
      <c r="M52" s="120"/>
      <c r="N52" s="120"/>
      <c r="O52" s="110"/>
      <c r="P52" s="120"/>
      <c r="Q52" s="110"/>
      <c r="R52" s="120"/>
    </row>
    <row r="53" spans="2:29" s="10" customFormat="1" ht="25.5" customHeight="1">
      <c r="B53" s="76" t="s">
        <v>93</v>
      </c>
      <c r="C53" s="113">
        <v>302</v>
      </c>
      <c r="D53" s="114" t="s">
        <v>218</v>
      </c>
      <c r="E53" s="115">
        <f t="shared" si="3"/>
        <v>1</v>
      </c>
      <c r="F53" s="116" t="s">
        <v>6</v>
      </c>
      <c r="G53" s="120">
        <v>1</v>
      </c>
      <c r="H53" s="117"/>
      <c r="I53" s="120"/>
      <c r="J53" s="120"/>
      <c r="K53" s="110"/>
      <c r="L53" s="117"/>
      <c r="M53" s="120"/>
      <c r="N53" s="120"/>
      <c r="O53" s="110"/>
      <c r="P53" s="120"/>
      <c r="Q53" s="110"/>
      <c r="R53" s="120"/>
    </row>
    <row r="54" spans="2:29" s="10" customFormat="1" ht="25.5" customHeight="1">
      <c r="B54" s="76" t="s">
        <v>93</v>
      </c>
      <c r="C54" s="113">
        <v>303</v>
      </c>
      <c r="D54" s="114" t="s">
        <v>219</v>
      </c>
      <c r="E54" s="115">
        <f t="shared" si="3"/>
        <v>1</v>
      </c>
      <c r="F54" s="116" t="s">
        <v>6</v>
      </c>
      <c r="G54" s="120">
        <v>1</v>
      </c>
      <c r="H54" s="117"/>
      <c r="I54" s="120"/>
      <c r="J54" s="120"/>
      <c r="K54" s="110"/>
      <c r="L54" s="117"/>
      <c r="M54" s="120"/>
      <c r="N54" s="120"/>
      <c r="O54" s="110"/>
      <c r="P54" s="120"/>
      <c r="Q54" s="110"/>
      <c r="R54" s="120"/>
    </row>
    <row r="55" spans="2:29" s="10" customFormat="1" ht="25.5" customHeight="1">
      <c r="B55" s="76" t="s">
        <v>93</v>
      </c>
      <c r="C55" s="113">
        <v>304</v>
      </c>
      <c r="D55" s="114" t="s">
        <v>55</v>
      </c>
      <c r="E55" s="115">
        <f t="shared" si="3"/>
        <v>1</v>
      </c>
      <c r="F55" s="116" t="s">
        <v>6</v>
      </c>
      <c r="G55" s="120">
        <v>1</v>
      </c>
      <c r="H55" s="117"/>
      <c r="I55" s="120"/>
      <c r="J55" s="120"/>
      <c r="K55" s="110"/>
      <c r="L55" s="117"/>
      <c r="M55" s="120"/>
      <c r="N55" s="120"/>
      <c r="O55" s="110"/>
      <c r="P55" s="120"/>
      <c r="Q55" s="110"/>
      <c r="R55" s="120"/>
    </row>
    <row r="56" spans="2:29" s="10" customFormat="1" ht="25.5" customHeight="1">
      <c r="B56" s="76" t="s">
        <v>93</v>
      </c>
      <c r="C56" s="113">
        <v>305</v>
      </c>
      <c r="D56" s="114" t="s">
        <v>54</v>
      </c>
      <c r="E56" s="115">
        <f t="shared" si="3"/>
        <v>3</v>
      </c>
      <c r="F56" s="116" t="s">
        <v>10</v>
      </c>
      <c r="G56" s="120"/>
      <c r="H56" s="117">
        <v>1</v>
      </c>
      <c r="I56" s="120"/>
      <c r="J56" s="120"/>
      <c r="K56" s="110"/>
      <c r="L56" s="117">
        <v>1</v>
      </c>
      <c r="M56" s="120"/>
      <c r="N56" s="120"/>
      <c r="O56" s="110"/>
      <c r="P56" s="120">
        <v>1</v>
      </c>
      <c r="Q56" s="110"/>
      <c r="R56" s="120"/>
    </row>
    <row r="57" spans="2:29" s="10" customFormat="1" ht="25.5" customHeight="1">
      <c r="B57" s="76" t="s">
        <v>93</v>
      </c>
      <c r="C57" s="113">
        <v>306</v>
      </c>
      <c r="D57" s="114" t="s">
        <v>60</v>
      </c>
      <c r="E57" s="115">
        <f t="shared" si="3"/>
        <v>3</v>
      </c>
      <c r="F57" s="116" t="s">
        <v>10</v>
      </c>
      <c r="G57" s="120"/>
      <c r="H57" s="117">
        <v>1</v>
      </c>
      <c r="I57" s="120"/>
      <c r="J57" s="120"/>
      <c r="K57" s="110"/>
      <c r="L57" s="117">
        <v>1</v>
      </c>
      <c r="M57" s="120"/>
      <c r="N57" s="120"/>
      <c r="O57" s="110"/>
      <c r="P57" s="120">
        <v>1</v>
      </c>
      <c r="Q57" s="110"/>
      <c r="R57" s="120"/>
    </row>
    <row r="58" spans="2:29" s="10" customFormat="1" ht="25.5" customHeight="1">
      <c r="B58" s="76" t="s">
        <v>93</v>
      </c>
      <c r="C58" s="113">
        <v>307</v>
      </c>
      <c r="D58" s="114" t="s">
        <v>61</v>
      </c>
      <c r="E58" s="115">
        <f t="shared" si="3"/>
        <v>1</v>
      </c>
      <c r="F58" s="116" t="s">
        <v>6</v>
      </c>
      <c r="G58" s="120">
        <v>1</v>
      </c>
      <c r="H58" s="117"/>
      <c r="I58" s="120"/>
      <c r="J58" s="120"/>
      <c r="K58" s="110"/>
      <c r="L58" s="117"/>
      <c r="M58" s="120"/>
      <c r="N58" s="120"/>
      <c r="O58" s="110"/>
      <c r="P58" s="120"/>
      <c r="Q58" s="110"/>
      <c r="R58" s="120"/>
    </row>
    <row r="59" spans="2:29" s="10" customFormat="1" ht="25.5" customHeight="1">
      <c r="B59" s="76" t="s">
        <v>93</v>
      </c>
      <c r="C59" s="113">
        <v>308</v>
      </c>
      <c r="D59" s="114" t="s">
        <v>220</v>
      </c>
      <c r="E59" s="115">
        <f t="shared" si="3"/>
        <v>1</v>
      </c>
      <c r="F59" s="116" t="s">
        <v>6</v>
      </c>
      <c r="G59" s="120">
        <v>1</v>
      </c>
      <c r="H59" s="117"/>
      <c r="I59" s="120"/>
      <c r="J59" s="120"/>
      <c r="K59" s="110"/>
      <c r="L59" s="117"/>
      <c r="M59" s="120"/>
      <c r="N59" s="120"/>
      <c r="O59" s="110"/>
      <c r="P59" s="120"/>
      <c r="Q59" s="110"/>
      <c r="R59" s="120"/>
    </row>
    <row r="60" spans="2:29" s="10" customFormat="1" ht="25.5" customHeight="1">
      <c r="B60" s="128"/>
      <c r="C60" s="130"/>
      <c r="D60" s="131"/>
      <c r="E60" s="132"/>
      <c r="F60" s="132"/>
      <c r="G60" s="120"/>
      <c r="H60" s="117"/>
      <c r="I60" s="120"/>
      <c r="J60" s="120"/>
      <c r="K60" s="110"/>
      <c r="L60" s="117"/>
      <c r="M60" s="120"/>
      <c r="N60" s="120"/>
      <c r="O60" s="110"/>
      <c r="P60" s="120"/>
      <c r="Q60" s="110"/>
      <c r="R60" s="120"/>
    </row>
    <row r="61" spans="2:29" s="10" customFormat="1" ht="25.5" customHeight="1">
      <c r="B61" s="76" t="s">
        <v>93</v>
      </c>
      <c r="C61" s="133">
        <v>401</v>
      </c>
      <c r="D61" s="134" t="s">
        <v>222</v>
      </c>
      <c r="E61" s="115">
        <f>SUM(G61:R61)</f>
        <v>360</v>
      </c>
      <c r="F61" s="137" t="s">
        <v>63</v>
      </c>
      <c r="G61" s="136"/>
      <c r="H61" s="117"/>
      <c r="I61" s="120">
        <f>12*I46</f>
        <v>48</v>
      </c>
      <c r="J61" s="120">
        <f>12*J46</f>
        <v>48</v>
      </c>
      <c r="K61" s="110">
        <f>12*K46</f>
        <v>48</v>
      </c>
      <c r="L61" s="117"/>
      <c r="M61" s="120">
        <f>12*M46</f>
        <v>48</v>
      </c>
      <c r="N61" s="120">
        <f>12*N46</f>
        <v>36</v>
      </c>
      <c r="O61" s="110">
        <f>12*O46</f>
        <v>36</v>
      </c>
      <c r="P61" s="120"/>
      <c r="Q61" s="110">
        <f>12*Q46</f>
        <v>48</v>
      </c>
      <c r="R61" s="120">
        <f>12*R46</f>
        <v>48</v>
      </c>
    </row>
    <row r="62" spans="2:29" s="10" customFormat="1" ht="25.5" customHeight="1">
      <c r="B62" s="76" t="s">
        <v>93</v>
      </c>
      <c r="C62" s="133">
        <v>402</v>
      </c>
      <c r="D62" s="134" t="s">
        <v>224</v>
      </c>
      <c r="E62" s="115">
        <f>SUM(G62:R62)</f>
        <v>1440</v>
      </c>
      <c r="F62" s="137" t="s">
        <v>63</v>
      </c>
      <c r="G62" s="136"/>
      <c r="H62" s="117"/>
      <c r="I62" s="120">
        <f>I46*48</f>
        <v>192</v>
      </c>
      <c r="J62" s="120">
        <f>J46*48</f>
        <v>192</v>
      </c>
      <c r="K62" s="110">
        <f>K46*48</f>
        <v>192</v>
      </c>
      <c r="L62" s="117"/>
      <c r="M62" s="120">
        <f>M46*48</f>
        <v>192</v>
      </c>
      <c r="N62" s="120">
        <f>N46*48</f>
        <v>144</v>
      </c>
      <c r="O62" s="110">
        <f>O46*48</f>
        <v>144</v>
      </c>
      <c r="P62" s="120"/>
      <c r="Q62" s="110">
        <f>Q46*48</f>
        <v>192</v>
      </c>
      <c r="R62" s="120">
        <f>R46*48</f>
        <v>192</v>
      </c>
    </row>
    <row r="63" spans="2:29" s="10" customFormat="1" ht="25.5" customHeight="1" thickBot="1">
      <c r="B63" s="103"/>
      <c r="C63" s="138"/>
      <c r="D63" s="139"/>
      <c r="E63" s="138"/>
      <c r="F63" s="138"/>
      <c r="G63" s="140"/>
      <c r="H63" s="141"/>
      <c r="I63" s="151"/>
      <c r="J63" s="151"/>
      <c r="K63" s="138"/>
      <c r="L63" s="141"/>
      <c r="M63" s="151"/>
      <c r="N63" s="151"/>
      <c r="O63" s="138"/>
      <c r="P63" s="151"/>
      <c r="Q63" s="138"/>
      <c r="R63" s="151"/>
    </row>
    <row r="64" spans="2:29" ht="14.4" thickTop="1" thickBot="1">
      <c r="B64" s="142"/>
      <c r="C64" s="145" t="s">
        <v>285</v>
      </c>
      <c r="D64" s="146"/>
      <c r="E64" s="144"/>
      <c r="F64" s="144"/>
      <c r="G64" s="144"/>
      <c r="H64" s="144"/>
      <c r="I64" s="144"/>
      <c r="J64" s="144"/>
      <c r="K64" s="144"/>
      <c r="L64" s="144"/>
      <c r="M64" s="144"/>
      <c r="N64" s="144"/>
      <c r="O64" s="144"/>
      <c r="P64" s="144"/>
      <c r="Q64" s="144"/>
      <c r="R64" s="152"/>
      <c r="S64" s="1"/>
      <c r="T64" s="1"/>
      <c r="U64" s="1"/>
      <c r="V64" s="1"/>
      <c r="W64" s="1"/>
      <c r="X64" s="1"/>
      <c r="Y64" s="1"/>
      <c r="Z64" s="1"/>
      <c r="AA64" s="1"/>
      <c r="AB64" s="1"/>
      <c r="AC64" s="1"/>
    </row>
    <row r="65" spans="19:29" ht="13.8" thickTop="1">
      <c r="S65" s="1"/>
      <c r="T65" s="1"/>
      <c r="U65" s="1"/>
      <c r="V65" s="1"/>
      <c r="W65" s="1"/>
      <c r="X65" s="1"/>
      <c r="Y65" s="1"/>
      <c r="Z65" s="1"/>
      <c r="AA65" s="1"/>
      <c r="AB65" s="1"/>
      <c r="AC65" s="1"/>
    </row>
    <row r="66" spans="19:29">
      <c r="S66" s="1"/>
      <c r="T66" s="1"/>
      <c r="U66" s="1"/>
      <c r="V66" s="1"/>
      <c r="W66" s="1"/>
      <c r="X66" s="1"/>
      <c r="Y66" s="1"/>
      <c r="Z66" s="1"/>
      <c r="AA66" s="1"/>
      <c r="AB66" s="1"/>
      <c r="AC66" s="1"/>
    </row>
    <row r="67" spans="19:29">
      <c r="S67" s="1"/>
      <c r="T67" s="1"/>
      <c r="U67" s="1"/>
      <c r="V67" s="1"/>
      <c r="W67" s="1"/>
      <c r="X67" s="1"/>
      <c r="Y67" s="1"/>
      <c r="Z67" s="1"/>
      <c r="AA67" s="1"/>
      <c r="AB67" s="1"/>
      <c r="AC67" s="1"/>
    </row>
    <row r="68" spans="19:29">
      <c r="S68" s="1"/>
      <c r="T68" s="1"/>
      <c r="U68" s="1"/>
      <c r="V68" s="1"/>
      <c r="W68" s="1"/>
      <c r="X68" s="1"/>
      <c r="Y68" s="1"/>
      <c r="Z68" s="1"/>
      <c r="AA68" s="1"/>
      <c r="AB68" s="1"/>
      <c r="AC68" s="1"/>
    </row>
    <row r="69" spans="19:29">
      <c r="S69" s="1"/>
      <c r="T69" s="1"/>
      <c r="U69" s="1"/>
      <c r="V69" s="1"/>
      <c r="W69" s="1"/>
      <c r="X69" s="1"/>
      <c r="Y69" s="1"/>
      <c r="Z69" s="1"/>
      <c r="AA69" s="1"/>
      <c r="AB69" s="1"/>
      <c r="AC69" s="1"/>
    </row>
    <row r="70" spans="19:29">
      <c r="S70" s="1"/>
      <c r="T70" s="1"/>
      <c r="U70" s="1"/>
      <c r="V70" s="1"/>
      <c r="W70" s="1"/>
      <c r="X70" s="1"/>
      <c r="Y70" s="1"/>
      <c r="Z70" s="1"/>
      <c r="AA70" s="1"/>
      <c r="AB70" s="1"/>
      <c r="AC70" s="1"/>
    </row>
    <row r="71" spans="19:29">
      <c r="S71" s="1"/>
      <c r="T71" s="1"/>
      <c r="U71" s="1"/>
      <c r="V71" s="1"/>
      <c r="W71" s="1"/>
      <c r="X71" s="1"/>
      <c r="Y71" s="1"/>
      <c r="Z71" s="1"/>
      <c r="AA71" s="1"/>
      <c r="AB71" s="1"/>
      <c r="AC71" s="1"/>
    </row>
    <row r="72" spans="19:29">
      <c r="S72" s="1"/>
      <c r="T72" s="1"/>
      <c r="U72" s="1"/>
      <c r="V72" s="1"/>
      <c r="W72" s="1"/>
      <c r="X72" s="1"/>
      <c r="Y72" s="1"/>
      <c r="Z72" s="1"/>
      <c r="AA72" s="1"/>
      <c r="AB72" s="1"/>
      <c r="AC72" s="1"/>
    </row>
    <row r="73" spans="19:29">
      <c r="S73" s="1"/>
      <c r="T73" s="1"/>
      <c r="U73" s="1"/>
      <c r="V73" s="1"/>
      <c r="W73" s="1"/>
      <c r="X73" s="1"/>
      <c r="Y73" s="1"/>
      <c r="Z73" s="1"/>
      <c r="AA73" s="1"/>
      <c r="AB73" s="1"/>
      <c r="AC73" s="1"/>
    </row>
    <row r="74" spans="19:29">
      <c r="S74" s="1"/>
      <c r="T74" s="1"/>
      <c r="U74" s="1"/>
      <c r="V74" s="1"/>
      <c r="W74" s="1"/>
      <c r="X74" s="1"/>
      <c r="Y74" s="1"/>
      <c r="Z74" s="1"/>
      <c r="AA74" s="1"/>
      <c r="AB74" s="1"/>
      <c r="AC74" s="1"/>
    </row>
    <row r="75" spans="19:29">
      <c r="S75" s="1"/>
      <c r="T75" s="1"/>
      <c r="U75" s="1"/>
      <c r="V75" s="1"/>
      <c r="W75" s="1"/>
      <c r="X75" s="1"/>
      <c r="Y75" s="1"/>
      <c r="Z75" s="1"/>
      <c r="AA75" s="1"/>
      <c r="AB75" s="1"/>
      <c r="AC75" s="1"/>
    </row>
    <row r="76" spans="19:29">
      <c r="S76" s="1"/>
      <c r="T76" s="1"/>
      <c r="U76" s="1"/>
      <c r="V76" s="1"/>
      <c r="W76" s="1"/>
      <c r="X76" s="1"/>
      <c r="Y76" s="1"/>
      <c r="Z76" s="1"/>
      <c r="AA76" s="1"/>
      <c r="AB76" s="1"/>
      <c r="AC76" s="1"/>
    </row>
    <row r="77" spans="19:29">
      <c r="S77" s="1"/>
      <c r="T77" s="1"/>
      <c r="U77" s="1"/>
      <c r="V77" s="1"/>
      <c r="W77" s="1"/>
      <c r="X77" s="1"/>
      <c r="Y77" s="1"/>
      <c r="Z77" s="1"/>
      <c r="AA77" s="1"/>
      <c r="AB77" s="1"/>
      <c r="AC77" s="1"/>
    </row>
    <row r="78" spans="19:29">
      <c r="S78" s="1"/>
      <c r="T78" s="1"/>
      <c r="U78" s="1"/>
      <c r="V78" s="1"/>
      <c r="W78" s="1"/>
      <c r="X78" s="1"/>
      <c r="Y78" s="1"/>
      <c r="Z78" s="1"/>
      <c r="AA78" s="1"/>
      <c r="AB78" s="1"/>
      <c r="AC78" s="1"/>
    </row>
    <row r="79" spans="19:29">
      <c r="S79" s="1"/>
      <c r="T79" s="1"/>
      <c r="U79" s="1"/>
      <c r="V79" s="1"/>
      <c r="W79" s="1"/>
      <c r="X79" s="1"/>
      <c r="Y79" s="1"/>
      <c r="Z79" s="1"/>
      <c r="AA79" s="1"/>
      <c r="AB79" s="1"/>
      <c r="AC79" s="1"/>
    </row>
    <row r="80" spans="19:29">
      <c r="S80" s="1"/>
      <c r="T80" s="1"/>
      <c r="U80" s="1"/>
      <c r="V80" s="1"/>
      <c r="W80" s="1"/>
      <c r="X80" s="1"/>
      <c r="Y80" s="1"/>
      <c r="Z80" s="1"/>
      <c r="AA80" s="1"/>
      <c r="AB80" s="1"/>
      <c r="AC80" s="1"/>
    </row>
    <row r="81" spans="19:29">
      <c r="S81" s="1"/>
      <c r="T81" s="1"/>
      <c r="U81" s="1"/>
      <c r="V81" s="1"/>
      <c r="W81" s="1"/>
      <c r="X81" s="1"/>
      <c r="Y81" s="1"/>
      <c r="Z81" s="1"/>
      <c r="AA81" s="1"/>
      <c r="AB81" s="1"/>
      <c r="AC81" s="1"/>
    </row>
    <row r="82" spans="19:29">
      <c r="S82" s="1"/>
      <c r="T82" s="1"/>
      <c r="U82" s="1"/>
      <c r="V82" s="1"/>
      <c r="W82" s="1"/>
      <c r="X82" s="1"/>
      <c r="Y82" s="1"/>
      <c r="Z82" s="1"/>
      <c r="AA82" s="1"/>
      <c r="AB82" s="1"/>
      <c r="AC82" s="1"/>
    </row>
    <row r="83" spans="19:29">
      <c r="S83" s="1"/>
      <c r="T83" s="1"/>
      <c r="U83" s="1"/>
      <c r="V83" s="1"/>
      <c r="W83" s="1"/>
      <c r="X83" s="1"/>
      <c r="Y83" s="1"/>
      <c r="Z83" s="1"/>
      <c r="AA83" s="1"/>
      <c r="AB83" s="1"/>
      <c r="AC83" s="1"/>
    </row>
    <row r="84" spans="19:29">
      <c r="S84" s="1"/>
      <c r="T84" s="1"/>
      <c r="U84" s="1"/>
      <c r="V84" s="1"/>
      <c r="W84" s="1"/>
      <c r="X84" s="1"/>
      <c r="Y84" s="1"/>
      <c r="Z84" s="1"/>
      <c r="AA84" s="1"/>
      <c r="AB84" s="1"/>
      <c r="AC84" s="1"/>
    </row>
    <row r="85" spans="19:29">
      <c r="S85" s="1"/>
      <c r="T85" s="1"/>
      <c r="U85" s="1"/>
      <c r="V85" s="1"/>
      <c r="W85" s="1"/>
      <c r="X85" s="1"/>
      <c r="Y85" s="1"/>
      <c r="Z85" s="1"/>
      <c r="AA85" s="1"/>
      <c r="AB85" s="1"/>
      <c r="AC85" s="1"/>
    </row>
    <row r="86" spans="19:29">
      <c r="S86" s="1"/>
      <c r="T86" s="1"/>
      <c r="U86" s="1"/>
      <c r="V86" s="1"/>
      <c r="W86" s="1"/>
      <c r="X86" s="1"/>
      <c r="Y86" s="1"/>
      <c r="Z86" s="1"/>
      <c r="AA86" s="1"/>
      <c r="AB86" s="1"/>
      <c r="AC86" s="1"/>
    </row>
    <row r="87" spans="19:29">
      <c r="S87" s="1"/>
      <c r="T87" s="1"/>
      <c r="U87" s="1"/>
      <c r="V87" s="1"/>
      <c r="W87" s="1"/>
      <c r="X87" s="1"/>
      <c r="Y87" s="1"/>
      <c r="Z87" s="1"/>
      <c r="AA87" s="1"/>
      <c r="AB87" s="1"/>
      <c r="AC87" s="1"/>
    </row>
    <row r="88" spans="19:29">
      <c r="S88" s="1"/>
      <c r="T88" s="1"/>
      <c r="U88" s="1"/>
      <c r="V88" s="1"/>
      <c r="W88" s="1"/>
      <c r="X88" s="1"/>
      <c r="Y88" s="1"/>
      <c r="Z88" s="1"/>
      <c r="AA88" s="1"/>
      <c r="AB88" s="1"/>
      <c r="AC88" s="1"/>
    </row>
    <row r="89" spans="19:29">
      <c r="S89" s="1"/>
      <c r="T89" s="1"/>
      <c r="U89" s="1"/>
      <c r="V89" s="1"/>
      <c r="W89" s="1"/>
      <c r="X89" s="1"/>
      <c r="Y89" s="1"/>
      <c r="Z89" s="1"/>
      <c r="AA89" s="1"/>
      <c r="AB89" s="1"/>
      <c r="AC89" s="1"/>
    </row>
    <row r="90" spans="19:29">
      <c r="S90" s="1"/>
      <c r="T90" s="1"/>
      <c r="U90" s="1"/>
      <c r="V90" s="1"/>
      <c r="W90" s="1"/>
      <c r="X90" s="1"/>
      <c r="Y90" s="1"/>
      <c r="Z90" s="1"/>
      <c r="AA90" s="1"/>
      <c r="AB90" s="1"/>
      <c r="AC90" s="1"/>
    </row>
    <row r="91" spans="19:29">
      <c r="S91" s="1"/>
      <c r="T91" s="1"/>
      <c r="U91" s="1"/>
      <c r="V91" s="1"/>
      <c r="W91" s="1"/>
      <c r="X91" s="1"/>
      <c r="Y91" s="1"/>
      <c r="Z91" s="1"/>
      <c r="AA91" s="1"/>
      <c r="AB91" s="1"/>
      <c r="AC91" s="1"/>
    </row>
    <row r="92" spans="19:29">
      <c r="S92" s="1"/>
      <c r="T92" s="1"/>
      <c r="U92" s="1"/>
      <c r="V92" s="1"/>
      <c r="W92" s="1"/>
      <c r="X92" s="1"/>
      <c r="Y92" s="1"/>
      <c r="Z92" s="1"/>
      <c r="AA92" s="1"/>
      <c r="AB92" s="1"/>
      <c r="AC92" s="1"/>
    </row>
    <row r="93" spans="19:29">
      <c r="S93" s="1"/>
      <c r="T93" s="1"/>
      <c r="U93" s="1"/>
      <c r="V93" s="1"/>
      <c r="W93" s="1"/>
      <c r="X93" s="1"/>
      <c r="Y93" s="1"/>
      <c r="Z93" s="1"/>
      <c r="AA93" s="1"/>
      <c r="AB93" s="1"/>
      <c r="AC93" s="1"/>
    </row>
    <row r="94" spans="19:29">
      <c r="S94" s="1"/>
      <c r="T94" s="1"/>
      <c r="U94" s="1"/>
      <c r="V94" s="1"/>
      <c r="W94" s="1"/>
      <c r="X94" s="1"/>
      <c r="Y94" s="1"/>
      <c r="Z94" s="1"/>
      <c r="AA94" s="1"/>
      <c r="AB94" s="1"/>
      <c r="AC94" s="1"/>
    </row>
    <row r="95" spans="19:29">
      <c r="S95" s="1"/>
      <c r="T95" s="1"/>
      <c r="U95" s="1"/>
      <c r="V95" s="1"/>
      <c r="W95" s="1"/>
      <c r="X95" s="1"/>
      <c r="Y95" s="1"/>
      <c r="Z95" s="1"/>
      <c r="AA95" s="1"/>
      <c r="AB95" s="1"/>
      <c r="AC95" s="1"/>
    </row>
    <row r="96" spans="19:29">
      <c r="S96" s="1"/>
      <c r="T96" s="1"/>
      <c r="U96" s="1"/>
      <c r="V96" s="1"/>
      <c r="W96" s="1"/>
      <c r="X96" s="1"/>
      <c r="Y96" s="1"/>
      <c r="Z96" s="1"/>
      <c r="AA96" s="1"/>
      <c r="AB96" s="1"/>
      <c r="AC96" s="1"/>
    </row>
    <row r="97" spans="19:29">
      <c r="S97" s="1"/>
      <c r="T97" s="1"/>
      <c r="U97" s="1"/>
      <c r="V97" s="1"/>
      <c r="W97" s="1"/>
      <c r="X97" s="1"/>
      <c r="Y97" s="1"/>
      <c r="Z97" s="1"/>
      <c r="AA97" s="1"/>
      <c r="AB97" s="1"/>
      <c r="AC97" s="1"/>
    </row>
    <row r="98" spans="19:29">
      <c r="S98" s="1"/>
      <c r="T98" s="1"/>
      <c r="U98" s="1"/>
      <c r="V98" s="1"/>
      <c r="W98" s="1"/>
      <c r="X98" s="1"/>
      <c r="Y98" s="1"/>
      <c r="Z98" s="1"/>
      <c r="AA98" s="1"/>
      <c r="AB98" s="1"/>
      <c r="AC98" s="1"/>
    </row>
    <row r="99" spans="19:29">
      <c r="S99" s="1"/>
      <c r="T99" s="1"/>
      <c r="U99" s="1"/>
      <c r="V99" s="1"/>
      <c r="W99" s="1"/>
      <c r="X99" s="1"/>
      <c r="Y99" s="1"/>
      <c r="Z99" s="1"/>
      <c r="AA99" s="1"/>
      <c r="AB99" s="1"/>
      <c r="AC99" s="1"/>
    </row>
    <row r="100" spans="19:29">
      <c r="S100" s="1"/>
      <c r="T100" s="1"/>
      <c r="U100" s="1"/>
      <c r="V100" s="1"/>
      <c r="W100" s="1"/>
      <c r="X100" s="1"/>
      <c r="Y100" s="1"/>
      <c r="Z100" s="1"/>
      <c r="AA100" s="1"/>
      <c r="AB100" s="1"/>
      <c r="AC100" s="1"/>
    </row>
    <row r="101" spans="19:29">
      <c r="S101" s="1"/>
      <c r="T101" s="1"/>
      <c r="U101" s="1"/>
      <c r="V101" s="1"/>
      <c r="W101" s="1"/>
      <c r="X101" s="1"/>
      <c r="Y101" s="1"/>
      <c r="Z101" s="1"/>
      <c r="AA101" s="1"/>
      <c r="AB101" s="1"/>
      <c r="AC101" s="1"/>
    </row>
    <row r="102" spans="19:29">
      <c r="S102" s="1"/>
      <c r="T102" s="1"/>
      <c r="U102" s="1"/>
      <c r="V102" s="1"/>
      <c r="W102" s="1"/>
      <c r="X102" s="1"/>
      <c r="Y102" s="1"/>
      <c r="Z102" s="1"/>
      <c r="AA102" s="1"/>
      <c r="AB102" s="1"/>
      <c r="AC102" s="1"/>
    </row>
    <row r="103" spans="19:29">
      <c r="S103" s="1"/>
      <c r="T103" s="1"/>
      <c r="U103" s="1"/>
      <c r="V103" s="1"/>
      <c r="W103" s="1"/>
      <c r="X103" s="1"/>
      <c r="Y103" s="1"/>
      <c r="Z103" s="1"/>
      <c r="AA103" s="1"/>
      <c r="AB103" s="1"/>
      <c r="AC103" s="1"/>
    </row>
    <row r="104" spans="19:29">
      <c r="S104" s="1"/>
      <c r="T104" s="1"/>
      <c r="U104" s="1"/>
      <c r="V104" s="1"/>
      <c r="W104" s="1"/>
      <c r="X104" s="1"/>
      <c r="Y104" s="1"/>
      <c r="Z104" s="1"/>
      <c r="AA104" s="1"/>
      <c r="AB104" s="1"/>
      <c r="AC104" s="1"/>
    </row>
    <row r="105" spans="19:29">
      <c r="S105" s="1"/>
      <c r="T105" s="1"/>
      <c r="U105" s="1"/>
      <c r="V105" s="1"/>
      <c r="W105" s="1"/>
      <c r="X105" s="1"/>
      <c r="Y105" s="1"/>
      <c r="Z105" s="1"/>
      <c r="AA105" s="1"/>
      <c r="AB105" s="1"/>
      <c r="AC105" s="1"/>
    </row>
    <row r="106" spans="19:29">
      <c r="S106" s="1"/>
      <c r="T106" s="1"/>
      <c r="U106" s="1"/>
      <c r="V106" s="1"/>
      <c r="W106" s="1"/>
      <c r="X106" s="1"/>
      <c r="Y106" s="1"/>
      <c r="Z106" s="1"/>
      <c r="AA106" s="1"/>
      <c r="AB106" s="1"/>
      <c r="AC106" s="1"/>
    </row>
    <row r="107" spans="19:29">
      <c r="S107" s="1"/>
      <c r="T107" s="1"/>
      <c r="U107" s="1"/>
      <c r="V107" s="1"/>
      <c r="W107" s="1"/>
      <c r="X107" s="1"/>
      <c r="Y107" s="1"/>
      <c r="Z107" s="1"/>
      <c r="AA107" s="1"/>
      <c r="AB107" s="1"/>
      <c r="AC107" s="1"/>
    </row>
    <row r="108" spans="19:29">
      <c r="S108" s="1"/>
      <c r="T108" s="1"/>
      <c r="U108" s="1"/>
      <c r="V108" s="1"/>
      <c r="W108" s="1"/>
      <c r="X108" s="1"/>
      <c r="Y108" s="1"/>
      <c r="Z108" s="1"/>
      <c r="AA108" s="1"/>
      <c r="AB108" s="1"/>
      <c r="AC108" s="1"/>
    </row>
    <row r="109" spans="19:29">
      <c r="S109" s="1"/>
      <c r="T109" s="1"/>
      <c r="U109" s="1"/>
      <c r="V109" s="1"/>
      <c r="W109" s="1"/>
      <c r="X109" s="1"/>
      <c r="Y109" s="1"/>
      <c r="Z109" s="1"/>
      <c r="AA109" s="1"/>
      <c r="AB109" s="1"/>
      <c r="AC109" s="1"/>
    </row>
    <row r="110" spans="19:29">
      <c r="S110" s="1"/>
      <c r="T110" s="1"/>
      <c r="U110" s="1"/>
      <c r="V110" s="1"/>
      <c r="W110" s="1"/>
      <c r="X110" s="1"/>
      <c r="Y110" s="1"/>
      <c r="Z110" s="1"/>
      <c r="AA110" s="1"/>
      <c r="AB110" s="1"/>
      <c r="AC110" s="1"/>
    </row>
    <row r="111" spans="19:29">
      <c r="S111" s="1"/>
      <c r="T111" s="1"/>
      <c r="U111" s="1"/>
      <c r="V111" s="1"/>
      <c r="W111" s="1"/>
      <c r="X111" s="1"/>
      <c r="Y111" s="1"/>
      <c r="Z111" s="1"/>
      <c r="AA111" s="1"/>
      <c r="AB111" s="1"/>
      <c r="AC111" s="1"/>
    </row>
    <row r="112" spans="19:29">
      <c r="S112" s="1"/>
      <c r="T112" s="1"/>
      <c r="U112" s="1"/>
      <c r="V112" s="1"/>
      <c r="W112" s="1"/>
      <c r="X112" s="1"/>
      <c r="Y112" s="1"/>
      <c r="Z112" s="1"/>
      <c r="AA112" s="1"/>
      <c r="AB112" s="1"/>
      <c r="AC112" s="1"/>
    </row>
    <row r="113" spans="19:29">
      <c r="S113" s="1"/>
      <c r="T113" s="1"/>
      <c r="U113" s="1"/>
      <c r="V113" s="1"/>
      <c r="W113" s="1"/>
      <c r="X113" s="1"/>
      <c r="Y113" s="1"/>
      <c r="Z113" s="1"/>
      <c r="AA113" s="1"/>
      <c r="AB113" s="1"/>
      <c r="AC113" s="1"/>
    </row>
    <row r="114" spans="19:29">
      <c r="S114" s="1"/>
      <c r="T114" s="1"/>
      <c r="U114" s="1"/>
      <c r="V114" s="1"/>
      <c r="W114" s="1"/>
      <c r="X114" s="1"/>
      <c r="Y114" s="1"/>
      <c r="Z114" s="1"/>
      <c r="AA114" s="1"/>
      <c r="AB114" s="1"/>
      <c r="AC114" s="1"/>
    </row>
    <row r="115" spans="19:29">
      <c r="S115" s="1"/>
      <c r="T115" s="1"/>
      <c r="U115" s="1"/>
      <c r="V115" s="1"/>
      <c r="W115" s="1"/>
      <c r="X115" s="1"/>
      <c r="Y115" s="1"/>
      <c r="Z115" s="1"/>
      <c r="AA115" s="1"/>
      <c r="AB115" s="1"/>
      <c r="AC115" s="1"/>
    </row>
    <row r="116" spans="19:29">
      <c r="S116" s="1"/>
      <c r="T116" s="1"/>
      <c r="U116" s="1"/>
      <c r="V116" s="1"/>
      <c r="W116" s="1"/>
      <c r="X116" s="1"/>
      <c r="Y116" s="1"/>
      <c r="Z116" s="1"/>
      <c r="AA116" s="1"/>
      <c r="AB116" s="1"/>
      <c r="AC116" s="1"/>
    </row>
    <row r="117" spans="19:29">
      <c r="S117" s="1"/>
      <c r="T117" s="1"/>
      <c r="U117" s="1"/>
      <c r="V117" s="1"/>
      <c r="W117" s="1"/>
      <c r="X117" s="1"/>
      <c r="Y117" s="1"/>
      <c r="Z117" s="1"/>
      <c r="AA117" s="1"/>
      <c r="AB117" s="1"/>
      <c r="AC117" s="1"/>
    </row>
    <row r="118" spans="19:29">
      <c r="S118" s="1"/>
      <c r="T118" s="1"/>
      <c r="U118" s="1"/>
      <c r="V118" s="1"/>
      <c r="W118" s="1"/>
      <c r="X118" s="1"/>
      <c r="Y118" s="1"/>
      <c r="Z118" s="1"/>
      <c r="AA118" s="1"/>
      <c r="AB118" s="1"/>
      <c r="AC118" s="1"/>
    </row>
    <row r="119" spans="19:29">
      <c r="S119" s="1"/>
      <c r="T119" s="1"/>
      <c r="U119" s="1"/>
      <c r="V119" s="1"/>
      <c r="W119" s="1"/>
      <c r="X119" s="1"/>
      <c r="Y119" s="1"/>
      <c r="Z119" s="1"/>
      <c r="AA119" s="1"/>
      <c r="AB119" s="1"/>
      <c r="AC119" s="1"/>
    </row>
    <row r="120" spans="19:29">
      <c r="S120" s="1"/>
      <c r="T120" s="1"/>
      <c r="U120" s="1"/>
      <c r="V120" s="1"/>
      <c r="W120" s="1"/>
      <c r="X120" s="1"/>
      <c r="Y120" s="1"/>
      <c r="Z120" s="1"/>
      <c r="AA120" s="1"/>
      <c r="AB120" s="1"/>
      <c r="AC120" s="1"/>
    </row>
    <row r="121" spans="19:29">
      <c r="S121" s="1"/>
      <c r="T121" s="1"/>
      <c r="U121" s="1"/>
      <c r="V121" s="1"/>
      <c r="W121" s="1"/>
      <c r="X121" s="1"/>
      <c r="Y121" s="1"/>
      <c r="Z121" s="1"/>
      <c r="AA121" s="1"/>
      <c r="AB121" s="1"/>
      <c r="AC121" s="1"/>
    </row>
    <row r="122" spans="19:29">
      <c r="S122" s="1"/>
      <c r="T122" s="1"/>
      <c r="U122" s="1"/>
      <c r="V122" s="1"/>
      <c r="W122" s="1"/>
      <c r="X122" s="1"/>
      <c r="Y122" s="1"/>
      <c r="Z122" s="1"/>
      <c r="AA122" s="1"/>
      <c r="AB122" s="1"/>
      <c r="AC122" s="1"/>
    </row>
    <row r="123" spans="19:29">
      <c r="S123" s="1"/>
      <c r="T123" s="1"/>
      <c r="U123" s="1"/>
      <c r="V123" s="1"/>
      <c r="W123" s="1"/>
      <c r="X123" s="1"/>
      <c r="Y123" s="1"/>
      <c r="Z123" s="1"/>
      <c r="AA123" s="1"/>
      <c r="AB123" s="1"/>
      <c r="AC123" s="1"/>
    </row>
    <row r="124" spans="19:29">
      <c r="S124" s="1"/>
      <c r="T124" s="1"/>
      <c r="U124" s="1"/>
      <c r="V124" s="1"/>
      <c r="W124" s="1"/>
      <c r="X124" s="1"/>
      <c r="Y124" s="1"/>
      <c r="Z124" s="1"/>
      <c r="AA124" s="1"/>
      <c r="AB124" s="1"/>
      <c r="AC124" s="1"/>
    </row>
    <row r="125" spans="19:29">
      <c r="S125" s="1"/>
      <c r="T125" s="1"/>
      <c r="U125" s="1"/>
      <c r="V125" s="1"/>
      <c r="W125" s="1"/>
      <c r="X125" s="1"/>
      <c r="Y125" s="1"/>
      <c r="Z125" s="1"/>
      <c r="AA125" s="1"/>
      <c r="AB125" s="1"/>
      <c r="AC125" s="1"/>
    </row>
    <row r="126" spans="19:29">
      <c r="S126" s="1"/>
      <c r="T126" s="1"/>
      <c r="U126" s="1"/>
      <c r="V126" s="1"/>
      <c r="W126" s="1"/>
      <c r="X126" s="1"/>
      <c r="Y126" s="1"/>
      <c r="Z126" s="1"/>
      <c r="AA126" s="1"/>
      <c r="AB126" s="1"/>
      <c r="AC126" s="1"/>
    </row>
  </sheetData>
  <sheetProtection sheet="1" objects="1" scenarios="1"/>
  <mergeCells count="17">
    <mergeCell ref="M5:N5"/>
    <mergeCell ref="L3:O3"/>
    <mergeCell ref="B5:C6"/>
    <mergeCell ref="D5:D6"/>
    <mergeCell ref="E5:E6"/>
    <mergeCell ref="F5:F6"/>
    <mergeCell ref="L4:O4"/>
    <mergeCell ref="I5:J5"/>
    <mergeCell ref="H4:K4"/>
    <mergeCell ref="B1:F1"/>
    <mergeCell ref="G1:R1"/>
    <mergeCell ref="B2:F2"/>
    <mergeCell ref="B3:F4"/>
    <mergeCell ref="H3:K3"/>
    <mergeCell ref="G2:R2"/>
    <mergeCell ref="P3:R3"/>
    <mergeCell ref="P4:R4"/>
  </mergeCells>
  <phoneticPr fontId="2" type="noConversion"/>
  <pageMargins left="0.75" right="0.75" top="1" bottom="1" header="0.5" footer="0.5"/>
  <pageSetup scale="38" orientation="portrait" r:id="rId1"/>
  <headerFooter alignWithMargins="0">
    <oddHeader>&amp;LLSIORB
Toll Collection System RFP&amp;RAppendix B
Price Proposal</oddHeader>
    <oddFooter>&amp;C
&amp;R&amp;F&amp;A</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sheetPr codeName="Sheet5"/>
  <dimension ref="B1:X167"/>
  <sheetViews>
    <sheetView view="pageBreakPreview" zoomScaleNormal="100" workbookViewId="0">
      <selection activeCell="F85" sqref="F85:F95"/>
    </sheetView>
  </sheetViews>
  <sheetFormatPr defaultColWidth="9.109375" defaultRowHeight="13.2"/>
  <cols>
    <col min="1" max="1" width="1.6640625" style="1" customWidth="1"/>
    <col min="2" max="2" width="3.6640625" style="2" customWidth="1"/>
    <col min="3" max="3" width="4.6640625" style="2" customWidth="1"/>
    <col min="4" max="4" width="33.6640625" style="13" customWidth="1"/>
    <col min="5" max="5" width="7.6640625" style="1" customWidth="1"/>
    <col min="6" max="6" width="10.6640625" style="1" customWidth="1"/>
    <col min="7" max="7" width="12.6640625" style="12" customWidth="1"/>
    <col min="8" max="8" width="1.6640625" style="12" customWidth="1"/>
    <col min="9" max="9" width="13.6640625" style="12" customWidth="1"/>
    <col min="10" max="12" width="12.6640625" style="16" customWidth="1"/>
    <col min="13" max="13" width="1.6640625" style="12" customWidth="1"/>
    <col min="14" max="14" width="9.6640625" customWidth="1"/>
    <col min="15" max="24" width="9.109375" customWidth="1"/>
    <col min="25" max="16384" width="9.109375" style="1"/>
  </cols>
  <sheetData>
    <row r="1" spans="2:14" ht="18" thickBot="1">
      <c r="B1" s="363" t="s">
        <v>275</v>
      </c>
      <c r="C1" s="364"/>
      <c r="D1" s="364"/>
      <c r="E1" s="364"/>
      <c r="F1" s="364"/>
      <c r="G1" s="392"/>
      <c r="H1" s="392"/>
      <c r="I1" s="392"/>
      <c r="J1" s="392"/>
      <c r="K1" s="392"/>
      <c r="L1" s="392"/>
      <c r="M1" s="392"/>
    </row>
    <row r="2" spans="2:14" s="3" customFormat="1" ht="25.5" customHeight="1" thickTop="1" thickBot="1">
      <c r="B2" s="366" t="s">
        <v>31</v>
      </c>
      <c r="C2" s="367"/>
      <c r="D2" s="367"/>
      <c r="E2" s="367"/>
      <c r="F2" s="367"/>
      <c r="G2" s="393" t="s">
        <v>144</v>
      </c>
      <c r="H2" s="367"/>
      <c r="I2" s="367"/>
      <c r="J2" s="367"/>
      <c r="K2" s="367"/>
      <c r="L2" s="367"/>
      <c r="M2" s="394"/>
      <c r="N2" s="63"/>
    </row>
    <row r="3" spans="2:14" s="3" customFormat="1" ht="25.5" customHeight="1" thickTop="1" thickBot="1">
      <c r="B3" s="53"/>
      <c r="C3" s="54" t="s">
        <v>167</v>
      </c>
      <c r="D3" s="401">
        <f>'1.Title'!C5</f>
        <v>0</v>
      </c>
      <c r="E3" s="402"/>
      <c r="F3" s="403"/>
      <c r="G3" s="395"/>
      <c r="H3" s="395"/>
      <c r="I3" s="395"/>
      <c r="J3" s="395"/>
      <c r="K3" s="395"/>
      <c r="L3" s="395"/>
      <c r="M3" s="396"/>
    </row>
    <row r="4" spans="2:14" s="3" customFormat="1" ht="25.5" customHeight="1" thickTop="1">
      <c r="B4" s="381" t="s">
        <v>74</v>
      </c>
      <c r="C4" s="382"/>
      <c r="D4" s="385" t="s">
        <v>73</v>
      </c>
      <c r="E4" s="387" t="s">
        <v>97</v>
      </c>
      <c r="F4" s="387" t="s">
        <v>35</v>
      </c>
      <c r="G4" s="397" t="s">
        <v>165</v>
      </c>
      <c r="H4" s="19"/>
      <c r="I4" s="404" t="s">
        <v>66</v>
      </c>
      <c r="J4" s="399" t="s">
        <v>99</v>
      </c>
      <c r="K4" s="399"/>
      <c r="L4" s="399"/>
      <c r="M4" s="45"/>
    </row>
    <row r="5" spans="2:14" s="3" customFormat="1" ht="15" customHeight="1">
      <c r="B5" s="383"/>
      <c r="C5" s="384"/>
      <c r="D5" s="386"/>
      <c r="E5" s="388"/>
      <c r="F5" s="388"/>
      <c r="G5" s="398"/>
      <c r="H5" s="27"/>
      <c r="I5" s="405"/>
      <c r="J5" s="400"/>
      <c r="K5" s="400"/>
      <c r="L5" s="400"/>
      <c r="M5" s="46"/>
    </row>
    <row r="6" spans="2:14" s="3" customFormat="1" ht="24.9" customHeight="1">
      <c r="B6" s="109"/>
      <c r="C6" s="110"/>
      <c r="D6" s="111"/>
      <c r="E6" s="112"/>
      <c r="F6" s="112"/>
      <c r="G6" s="156"/>
      <c r="H6" s="156"/>
      <c r="I6" s="156"/>
      <c r="J6" s="97"/>
      <c r="K6" s="97"/>
      <c r="L6" s="97"/>
      <c r="M6" s="165"/>
      <c r="N6" s="62"/>
    </row>
    <row r="7" spans="2:14" s="3" customFormat="1" ht="20.100000000000001" customHeight="1">
      <c r="B7" s="76" t="s">
        <v>93</v>
      </c>
      <c r="C7" s="113">
        <v>1</v>
      </c>
      <c r="D7" s="114" t="s">
        <v>28</v>
      </c>
      <c r="E7" s="115">
        <f>'3. Tabulation-Roadside'!E8</f>
        <v>8</v>
      </c>
      <c r="F7" s="116" t="s">
        <v>95</v>
      </c>
      <c r="G7" s="263"/>
      <c r="H7" s="156"/>
      <c r="I7" s="156">
        <f>E7*G7</f>
        <v>0</v>
      </c>
      <c r="J7" s="97"/>
      <c r="K7" s="97"/>
      <c r="L7" s="97"/>
      <c r="M7" s="166"/>
    </row>
    <row r="8" spans="2:14" s="3" customFormat="1" ht="20.100000000000001" customHeight="1">
      <c r="B8" s="76" t="s">
        <v>93</v>
      </c>
      <c r="C8" s="113">
        <v>2</v>
      </c>
      <c r="D8" s="114" t="s">
        <v>39</v>
      </c>
      <c r="E8" s="115">
        <f>'3. Tabulation-Roadside'!E9</f>
        <v>30</v>
      </c>
      <c r="F8" s="116" t="s">
        <v>96</v>
      </c>
      <c r="G8" s="263"/>
      <c r="H8" s="156"/>
      <c r="I8" s="156">
        <f t="shared" ref="I8:I41" si="0">E8*G8</f>
        <v>0</v>
      </c>
      <c r="J8" s="97"/>
      <c r="K8" s="97"/>
      <c r="L8" s="97"/>
      <c r="M8" s="166"/>
    </row>
    <row r="9" spans="2:14" s="3" customFormat="1" ht="20.100000000000001" customHeight="1">
      <c r="B9" s="76" t="s">
        <v>93</v>
      </c>
      <c r="C9" s="113">
        <v>3</v>
      </c>
      <c r="D9" s="114" t="s">
        <v>40</v>
      </c>
      <c r="E9" s="115">
        <f>'3. Tabulation-Roadside'!E10</f>
        <v>30</v>
      </c>
      <c r="F9" s="116" t="s">
        <v>96</v>
      </c>
      <c r="G9" s="263"/>
      <c r="H9" s="156"/>
      <c r="I9" s="156">
        <f t="shared" si="0"/>
        <v>0</v>
      </c>
      <c r="J9" s="97"/>
      <c r="K9" s="97"/>
      <c r="L9" s="97"/>
      <c r="M9" s="166"/>
    </row>
    <row r="10" spans="2:14" s="3" customFormat="1" ht="20.100000000000001" customHeight="1">
      <c r="B10" s="76" t="s">
        <v>93</v>
      </c>
      <c r="C10" s="113">
        <v>4</v>
      </c>
      <c r="D10" s="114" t="s">
        <v>50</v>
      </c>
      <c r="E10" s="115">
        <f>'3. Tabulation-Roadside'!E11</f>
        <v>8</v>
      </c>
      <c r="F10" s="116" t="s">
        <v>95</v>
      </c>
      <c r="G10" s="263"/>
      <c r="H10" s="156"/>
      <c r="I10" s="156">
        <f t="shared" si="0"/>
        <v>0</v>
      </c>
      <c r="J10" s="97"/>
      <c r="K10" s="97"/>
      <c r="L10" s="97"/>
      <c r="M10" s="166"/>
    </row>
    <row r="11" spans="2:14" s="3" customFormat="1" ht="20.100000000000001" customHeight="1">
      <c r="B11" s="76" t="s">
        <v>93</v>
      </c>
      <c r="C11" s="113">
        <v>5</v>
      </c>
      <c r="D11" s="114" t="s">
        <v>51</v>
      </c>
      <c r="E11" s="115">
        <f>'3. Tabulation-Roadside'!E12</f>
        <v>3</v>
      </c>
      <c r="F11" s="116" t="s">
        <v>10</v>
      </c>
      <c r="G11" s="263"/>
      <c r="H11" s="156"/>
      <c r="I11" s="156">
        <f t="shared" si="0"/>
        <v>0</v>
      </c>
      <c r="J11" s="97"/>
      <c r="K11" s="97"/>
      <c r="L11" s="97"/>
      <c r="M11" s="166"/>
    </row>
    <row r="12" spans="2:14" s="10" customFormat="1" ht="24.9" customHeight="1">
      <c r="B12" s="76"/>
      <c r="C12" s="154"/>
      <c r="D12" s="114" t="s">
        <v>56</v>
      </c>
      <c r="E12" s="115">
        <f>'3. Tabulation-Roadside'!E13</f>
        <v>30</v>
      </c>
      <c r="F12" s="116" t="s">
        <v>96</v>
      </c>
      <c r="G12" s="271"/>
      <c r="H12" s="167"/>
      <c r="I12" s="156">
        <v>0</v>
      </c>
      <c r="J12" s="406" t="s">
        <v>212</v>
      </c>
      <c r="K12" s="407"/>
      <c r="L12" s="407"/>
      <c r="M12" s="166"/>
    </row>
    <row r="13" spans="2:14" s="10" customFormat="1" ht="20.100000000000001" customHeight="1">
      <c r="B13" s="76" t="s">
        <v>93</v>
      </c>
      <c r="C13" s="113">
        <v>6</v>
      </c>
      <c r="D13" s="114" t="s">
        <v>53</v>
      </c>
      <c r="E13" s="115">
        <f>'3. Tabulation-Roadside'!E14</f>
        <v>30</v>
      </c>
      <c r="F13" s="116" t="s">
        <v>96</v>
      </c>
      <c r="G13" s="263"/>
      <c r="H13" s="156"/>
      <c r="I13" s="156">
        <f t="shared" si="0"/>
        <v>0</v>
      </c>
      <c r="J13" s="97"/>
      <c r="K13" s="97"/>
      <c r="L13" s="97"/>
      <c r="M13" s="166"/>
    </row>
    <row r="14" spans="2:14" s="10" customFormat="1" ht="20.100000000000001" customHeight="1">
      <c r="B14" s="76" t="s">
        <v>93</v>
      </c>
      <c r="C14" s="113">
        <v>7</v>
      </c>
      <c r="D14" s="114" t="s">
        <v>33</v>
      </c>
      <c r="E14" s="115">
        <f>'3. Tabulation-Roadside'!E15</f>
        <v>30</v>
      </c>
      <c r="F14" s="116" t="s">
        <v>96</v>
      </c>
      <c r="G14" s="263"/>
      <c r="H14" s="156"/>
      <c r="I14" s="156">
        <f t="shared" si="0"/>
        <v>0</v>
      </c>
      <c r="J14" s="97"/>
      <c r="K14" s="97"/>
      <c r="L14" s="97"/>
      <c r="M14" s="166"/>
    </row>
    <row r="15" spans="2:14" s="10" customFormat="1" ht="20.100000000000001" customHeight="1">
      <c r="B15" s="76" t="s">
        <v>93</v>
      </c>
      <c r="C15" s="113">
        <v>8</v>
      </c>
      <c r="D15" s="114" t="s">
        <v>32</v>
      </c>
      <c r="E15" s="115">
        <f>'3. Tabulation-Roadside'!E16</f>
        <v>30</v>
      </c>
      <c r="F15" s="116" t="s">
        <v>96</v>
      </c>
      <c r="G15" s="263"/>
      <c r="H15" s="156"/>
      <c r="I15" s="156">
        <f t="shared" si="0"/>
        <v>0</v>
      </c>
      <c r="J15" s="97"/>
      <c r="K15" s="97"/>
      <c r="L15" s="97"/>
      <c r="M15" s="166"/>
    </row>
    <row r="16" spans="2:14" s="10" customFormat="1" ht="20.100000000000001" customHeight="1">
      <c r="B16" s="76" t="s">
        <v>93</v>
      </c>
      <c r="C16" s="113">
        <v>9</v>
      </c>
      <c r="D16" s="114" t="s">
        <v>34</v>
      </c>
      <c r="E16" s="115">
        <f>'3. Tabulation-Roadside'!E17</f>
        <v>8</v>
      </c>
      <c r="F16" s="116" t="s">
        <v>95</v>
      </c>
      <c r="G16" s="263"/>
      <c r="H16" s="156"/>
      <c r="I16" s="156">
        <f t="shared" si="0"/>
        <v>0</v>
      </c>
      <c r="J16" s="97"/>
      <c r="K16" s="97"/>
      <c r="L16" s="97"/>
      <c r="M16" s="166"/>
    </row>
    <row r="17" spans="2:13" s="10" customFormat="1" ht="20.100000000000001" customHeight="1">
      <c r="B17" s="76" t="s">
        <v>93</v>
      </c>
      <c r="C17" s="113">
        <v>10</v>
      </c>
      <c r="D17" s="114" t="s">
        <v>36</v>
      </c>
      <c r="E17" s="115">
        <f>'3. Tabulation-Roadside'!E18</f>
        <v>8</v>
      </c>
      <c r="F17" s="116" t="s">
        <v>95</v>
      </c>
      <c r="G17" s="263"/>
      <c r="H17" s="156"/>
      <c r="I17" s="156">
        <f t="shared" si="0"/>
        <v>0</v>
      </c>
      <c r="J17" s="97"/>
      <c r="K17" s="97"/>
      <c r="L17" s="97"/>
      <c r="M17" s="166"/>
    </row>
    <row r="18" spans="2:13" s="10" customFormat="1" ht="20.100000000000001" customHeight="1">
      <c r="B18" s="76" t="s">
        <v>93</v>
      </c>
      <c r="C18" s="113">
        <v>11</v>
      </c>
      <c r="D18" s="114" t="s">
        <v>38</v>
      </c>
      <c r="E18" s="115">
        <f>'3. Tabulation-Roadside'!E19</f>
        <v>3</v>
      </c>
      <c r="F18" s="116" t="s">
        <v>10</v>
      </c>
      <c r="G18" s="263"/>
      <c r="H18" s="156"/>
      <c r="I18" s="156">
        <f t="shared" si="0"/>
        <v>0</v>
      </c>
      <c r="J18" s="97"/>
      <c r="K18" s="97"/>
      <c r="L18" s="97"/>
      <c r="M18" s="166"/>
    </row>
    <row r="19" spans="2:13" s="10" customFormat="1" ht="20.100000000000001" customHeight="1">
      <c r="B19" s="76" t="s">
        <v>93</v>
      </c>
      <c r="C19" s="113">
        <v>12</v>
      </c>
      <c r="D19" s="114" t="s">
        <v>27</v>
      </c>
      <c r="E19" s="115">
        <f>'3. Tabulation-Roadside'!E20</f>
        <v>1</v>
      </c>
      <c r="F19" s="116" t="s">
        <v>6</v>
      </c>
      <c r="G19" s="263"/>
      <c r="H19" s="156"/>
      <c r="I19" s="156">
        <f t="shared" si="0"/>
        <v>0</v>
      </c>
      <c r="J19" s="97"/>
      <c r="K19" s="97"/>
      <c r="L19" s="97"/>
      <c r="M19" s="166"/>
    </row>
    <row r="20" spans="2:13" s="10" customFormat="1" ht="20.100000000000001" customHeight="1">
      <c r="B20" s="76" t="s">
        <v>93</v>
      </c>
      <c r="C20" s="113">
        <v>13</v>
      </c>
      <c r="D20" s="114" t="s">
        <v>43</v>
      </c>
      <c r="E20" s="115">
        <f>'3. Tabulation-Roadside'!E21</f>
        <v>19</v>
      </c>
      <c r="F20" s="116" t="s">
        <v>44</v>
      </c>
      <c r="G20" s="263"/>
      <c r="H20" s="156"/>
      <c r="I20" s="156">
        <f t="shared" si="0"/>
        <v>0</v>
      </c>
      <c r="J20" s="97"/>
      <c r="K20" s="97"/>
      <c r="L20" s="97"/>
      <c r="M20" s="166"/>
    </row>
    <row r="21" spans="2:13" s="10" customFormat="1" ht="20.100000000000001" customHeight="1">
      <c r="B21" s="76" t="s">
        <v>93</v>
      </c>
      <c r="C21" s="113">
        <v>14</v>
      </c>
      <c r="D21" s="114" t="s">
        <v>52</v>
      </c>
      <c r="E21" s="115">
        <f>'3. Tabulation-Roadside'!E22</f>
        <v>3</v>
      </c>
      <c r="F21" s="116" t="s">
        <v>10</v>
      </c>
      <c r="G21" s="263"/>
      <c r="H21" s="156"/>
      <c r="I21" s="156">
        <f t="shared" si="0"/>
        <v>0</v>
      </c>
      <c r="J21" s="97"/>
      <c r="K21" s="97"/>
      <c r="L21" s="97"/>
      <c r="M21" s="166"/>
    </row>
    <row r="22" spans="2:13" s="10" customFormat="1" ht="24.9" customHeight="1">
      <c r="B22" s="76" t="s">
        <v>93</v>
      </c>
      <c r="C22" s="113">
        <v>15</v>
      </c>
      <c r="D22" s="114" t="s">
        <v>176</v>
      </c>
      <c r="E22" s="115">
        <f>'3. Tabulation-Roadside'!E23</f>
        <v>1</v>
      </c>
      <c r="F22" s="116" t="s">
        <v>6</v>
      </c>
      <c r="G22" s="263"/>
      <c r="H22" s="156"/>
      <c r="I22" s="156">
        <f t="shared" si="0"/>
        <v>0</v>
      </c>
      <c r="J22" s="97"/>
      <c r="K22" s="97"/>
      <c r="L22" s="97"/>
      <c r="M22" s="166"/>
    </row>
    <row r="23" spans="2:13" s="10" customFormat="1" ht="20.100000000000001" customHeight="1">
      <c r="B23" s="76" t="s">
        <v>93</v>
      </c>
      <c r="C23" s="113">
        <v>16</v>
      </c>
      <c r="D23" s="114" t="s">
        <v>213</v>
      </c>
      <c r="E23" s="115">
        <f>'3. Tabulation-Roadside'!E24</f>
        <v>1</v>
      </c>
      <c r="F23" s="116" t="s">
        <v>6</v>
      </c>
      <c r="G23" s="263"/>
      <c r="H23" s="156"/>
      <c r="I23" s="156">
        <f t="shared" si="0"/>
        <v>0</v>
      </c>
      <c r="J23" s="97"/>
      <c r="K23" s="97"/>
      <c r="L23" s="97"/>
      <c r="M23" s="166"/>
    </row>
    <row r="24" spans="2:13" s="10" customFormat="1" ht="20.100000000000001" customHeight="1">
      <c r="B24" s="76" t="s">
        <v>93</v>
      </c>
      <c r="C24" s="113">
        <v>17</v>
      </c>
      <c r="D24" s="114" t="s">
        <v>37</v>
      </c>
      <c r="E24" s="115">
        <f>'3. Tabulation-Roadside'!E25</f>
        <v>3</v>
      </c>
      <c r="F24" s="116" t="s">
        <v>10</v>
      </c>
      <c r="G24" s="263"/>
      <c r="H24" s="156"/>
      <c r="I24" s="156">
        <f t="shared" si="0"/>
        <v>0</v>
      </c>
      <c r="J24" s="97"/>
      <c r="K24" s="97"/>
      <c r="L24" s="97"/>
      <c r="M24" s="166"/>
    </row>
    <row r="25" spans="2:13" s="10" customFormat="1" ht="24.9" customHeight="1">
      <c r="B25" s="76" t="s">
        <v>93</v>
      </c>
      <c r="C25" s="113">
        <v>18</v>
      </c>
      <c r="D25" s="114" t="s">
        <v>41</v>
      </c>
      <c r="E25" s="115">
        <f>'3. Tabulation-Roadside'!E26</f>
        <v>3</v>
      </c>
      <c r="F25" s="116" t="s">
        <v>10</v>
      </c>
      <c r="G25" s="263"/>
      <c r="H25" s="156"/>
      <c r="I25" s="156">
        <f t="shared" si="0"/>
        <v>0</v>
      </c>
      <c r="J25" s="97"/>
      <c r="K25" s="97"/>
      <c r="L25" s="97"/>
      <c r="M25" s="166"/>
    </row>
    <row r="26" spans="2:13" s="10" customFormat="1" ht="20.100000000000001" customHeight="1">
      <c r="B26" s="76" t="s">
        <v>93</v>
      </c>
      <c r="C26" s="113">
        <v>19</v>
      </c>
      <c r="D26" s="114" t="s">
        <v>42</v>
      </c>
      <c r="E26" s="115">
        <f>'3. Tabulation-Roadside'!E27</f>
        <v>3</v>
      </c>
      <c r="F26" s="116" t="s">
        <v>10</v>
      </c>
      <c r="G26" s="263"/>
      <c r="H26" s="156"/>
      <c r="I26" s="156">
        <f t="shared" si="0"/>
        <v>0</v>
      </c>
      <c r="J26" s="97"/>
      <c r="K26" s="97"/>
      <c r="L26" s="97"/>
      <c r="M26" s="166"/>
    </row>
    <row r="27" spans="2:13" s="10" customFormat="1" ht="20.100000000000001" customHeight="1">
      <c r="B27" s="76" t="s">
        <v>93</v>
      </c>
      <c r="C27" s="113">
        <v>20</v>
      </c>
      <c r="D27" s="114" t="s">
        <v>7</v>
      </c>
      <c r="E27" s="115">
        <f>'3. Tabulation-Roadside'!E28</f>
        <v>3</v>
      </c>
      <c r="F27" s="116" t="s">
        <v>10</v>
      </c>
      <c r="G27" s="263"/>
      <c r="H27" s="156"/>
      <c r="I27" s="156">
        <f t="shared" si="0"/>
        <v>0</v>
      </c>
      <c r="J27" s="97"/>
      <c r="K27" s="97"/>
      <c r="L27" s="97"/>
      <c r="M27" s="166"/>
    </row>
    <row r="28" spans="2:13" s="10" customFormat="1" ht="20.100000000000001" customHeight="1">
      <c r="B28" s="76" t="s">
        <v>93</v>
      </c>
      <c r="C28" s="113">
        <v>21</v>
      </c>
      <c r="D28" s="114" t="s">
        <v>9</v>
      </c>
      <c r="E28" s="115">
        <f>'3. Tabulation-Roadside'!E29</f>
        <v>1</v>
      </c>
      <c r="F28" s="116" t="s">
        <v>6</v>
      </c>
      <c r="G28" s="263"/>
      <c r="H28" s="156"/>
      <c r="I28" s="156">
        <f t="shared" si="0"/>
        <v>0</v>
      </c>
      <c r="J28" s="97"/>
      <c r="K28" s="97"/>
      <c r="L28" s="97"/>
      <c r="M28" s="166"/>
    </row>
    <row r="29" spans="2:13" s="10" customFormat="1" ht="20.100000000000001" customHeight="1">
      <c r="B29" s="76" t="s">
        <v>93</v>
      </c>
      <c r="C29" s="113">
        <v>22</v>
      </c>
      <c r="D29" s="114" t="s">
        <v>8</v>
      </c>
      <c r="E29" s="115">
        <f>'3. Tabulation-Roadside'!E30</f>
        <v>1</v>
      </c>
      <c r="F29" s="116" t="s">
        <v>6</v>
      </c>
      <c r="G29" s="263"/>
      <c r="H29" s="156"/>
      <c r="I29" s="156">
        <f t="shared" si="0"/>
        <v>0</v>
      </c>
      <c r="J29" s="97"/>
      <c r="K29" s="97"/>
      <c r="L29" s="97"/>
      <c r="M29" s="166"/>
    </row>
    <row r="30" spans="2:13" s="10" customFormat="1" ht="24.9" customHeight="1">
      <c r="B30" s="76" t="s">
        <v>93</v>
      </c>
      <c r="C30" s="113">
        <v>23</v>
      </c>
      <c r="D30" s="114" t="s">
        <v>156</v>
      </c>
      <c r="E30" s="115">
        <f>'3. Tabulation-Roadside'!E31</f>
        <v>1</v>
      </c>
      <c r="F30" s="116" t="s">
        <v>6</v>
      </c>
      <c r="G30" s="263"/>
      <c r="H30" s="156"/>
      <c r="I30" s="156">
        <f t="shared" si="0"/>
        <v>0</v>
      </c>
      <c r="J30" s="97"/>
      <c r="K30" s="97"/>
      <c r="L30" s="97"/>
      <c r="M30" s="166"/>
    </row>
    <row r="31" spans="2:13" s="10" customFormat="1" ht="20.100000000000001" customHeight="1">
      <c r="B31" s="76" t="s">
        <v>93</v>
      </c>
      <c r="C31" s="113">
        <v>24</v>
      </c>
      <c r="D31" s="114" t="s">
        <v>48</v>
      </c>
      <c r="E31" s="115">
        <f>'3. Tabulation-Roadside'!E32</f>
        <v>2</v>
      </c>
      <c r="F31" s="116" t="s">
        <v>44</v>
      </c>
      <c r="G31" s="263"/>
      <c r="H31" s="156"/>
      <c r="I31" s="156">
        <f t="shared" si="0"/>
        <v>0</v>
      </c>
      <c r="J31" s="97"/>
      <c r="K31" s="97"/>
      <c r="L31" s="97"/>
      <c r="M31" s="166"/>
    </row>
    <row r="32" spans="2:13" s="10" customFormat="1" ht="20.100000000000001" customHeight="1">
      <c r="B32" s="76" t="s">
        <v>93</v>
      </c>
      <c r="C32" s="113">
        <v>25</v>
      </c>
      <c r="D32" s="238" t="s">
        <v>336</v>
      </c>
      <c r="E32" s="115">
        <f>'3. Tabulation-Roadside'!E33</f>
        <v>3</v>
      </c>
      <c r="F32" s="116" t="s">
        <v>44</v>
      </c>
      <c r="G32" s="263"/>
      <c r="H32" s="156"/>
      <c r="I32" s="156">
        <f t="shared" si="0"/>
        <v>0</v>
      </c>
      <c r="J32" s="97" t="s">
        <v>337</v>
      </c>
      <c r="K32" s="97"/>
      <c r="L32" s="97"/>
      <c r="M32" s="166"/>
    </row>
    <row r="33" spans="2:13" s="10" customFormat="1" ht="30.6" customHeight="1">
      <c r="B33" s="76" t="s">
        <v>93</v>
      </c>
      <c r="C33" s="113">
        <v>26</v>
      </c>
      <c r="D33" s="114" t="s">
        <v>47</v>
      </c>
      <c r="E33" s="115">
        <f>'3. Tabulation-Roadside'!E34</f>
        <v>3</v>
      </c>
      <c r="F33" s="116" t="s">
        <v>44</v>
      </c>
      <c r="G33" s="263"/>
      <c r="H33" s="156"/>
      <c r="I33" s="156">
        <f t="shared" si="0"/>
        <v>0</v>
      </c>
      <c r="J33" s="409" t="s">
        <v>287</v>
      </c>
      <c r="K33" s="409"/>
      <c r="L33" s="409"/>
      <c r="M33" s="166"/>
    </row>
    <row r="34" spans="2:13" s="10" customFormat="1" ht="28.95" customHeight="1">
      <c r="B34" s="76" t="s">
        <v>93</v>
      </c>
      <c r="C34" s="113">
        <v>27</v>
      </c>
      <c r="D34" s="114" t="s">
        <v>49</v>
      </c>
      <c r="E34" s="115">
        <f>'3. Tabulation-Roadside'!E35</f>
        <v>3</v>
      </c>
      <c r="F34" s="116" t="s">
        <v>44</v>
      </c>
      <c r="G34" s="267"/>
      <c r="H34" s="156"/>
      <c r="I34" s="156">
        <f t="shared" si="0"/>
        <v>0</v>
      </c>
      <c r="J34" s="409" t="s">
        <v>288</v>
      </c>
      <c r="K34" s="410"/>
      <c r="L34" s="410"/>
      <c r="M34" s="166"/>
    </row>
    <row r="35" spans="2:13" s="10" customFormat="1" ht="20.100000000000001" customHeight="1">
      <c r="B35" s="76" t="s">
        <v>93</v>
      </c>
      <c r="C35" s="328">
        <v>28</v>
      </c>
      <c r="D35" s="329" t="s">
        <v>338</v>
      </c>
      <c r="E35" s="330">
        <v>1</v>
      </c>
      <c r="F35" s="331" t="s">
        <v>6</v>
      </c>
      <c r="G35" s="263"/>
      <c r="H35" s="156"/>
      <c r="I35" s="156">
        <f t="shared" si="0"/>
        <v>0</v>
      </c>
      <c r="J35" s="408" t="s">
        <v>339</v>
      </c>
      <c r="K35" s="408"/>
      <c r="L35" s="408"/>
      <c r="M35" s="166"/>
    </row>
    <row r="36" spans="2:13" s="10" customFormat="1" ht="20.100000000000001" customHeight="1">
      <c r="B36" s="76" t="s">
        <v>93</v>
      </c>
      <c r="C36" s="266"/>
      <c r="D36" s="266"/>
      <c r="E36" s="266"/>
      <c r="F36" s="272"/>
      <c r="G36" s="263"/>
      <c r="H36" s="156"/>
      <c r="I36" s="156">
        <f t="shared" si="0"/>
        <v>0</v>
      </c>
      <c r="J36" s="411" t="s">
        <v>342</v>
      </c>
      <c r="K36" s="408"/>
      <c r="L36" s="408"/>
      <c r="M36" s="166"/>
    </row>
    <row r="37" spans="2:13" s="10" customFormat="1" ht="20.100000000000001" customHeight="1">
      <c r="B37" s="76" t="s">
        <v>93</v>
      </c>
      <c r="C37" s="266"/>
      <c r="D37" s="266"/>
      <c r="E37" s="266"/>
      <c r="F37" s="272"/>
      <c r="G37" s="263"/>
      <c r="H37" s="156"/>
      <c r="I37" s="156">
        <f t="shared" si="0"/>
        <v>0</v>
      </c>
      <c r="J37" s="213" t="s">
        <v>343</v>
      </c>
      <c r="K37" s="97"/>
      <c r="L37" s="97"/>
      <c r="M37" s="166"/>
    </row>
    <row r="38" spans="2:13" s="10" customFormat="1" ht="20.100000000000001" customHeight="1">
      <c r="B38" s="76" t="s">
        <v>93</v>
      </c>
      <c r="C38" s="266"/>
      <c r="D38" s="266"/>
      <c r="E38" s="266"/>
      <c r="F38" s="272"/>
      <c r="G38" s="263"/>
      <c r="H38" s="156"/>
      <c r="I38" s="156">
        <f t="shared" si="0"/>
        <v>0</v>
      </c>
      <c r="J38" s="97"/>
      <c r="K38" s="97"/>
      <c r="L38" s="97"/>
      <c r="M38" s="166"/>
    </row>
    <row r="39" spans="2:13" s="10" customFormat="1" ht="20.100000000000001" customHeight="1">
      <c r="B39" s="76" t="s">
        <v>93</v>
      </c>
      <c r="C39" s="266"/>
      <c r="D39" s="266"/>
      <c r="E39" s="266"/>
      <c r="F39" s="272"/>
      <c r="G39" s="263"/>
      <c r="H39" s="156"/>
      <c r="I39" s="156">
        <f t="shared" si="0"/>
        <v>0</v>
      </c>
      <c r="J39" s="97"/>
      <c r="K39" s="97"/>
      <c r="L39" s="97"/>
      <c r="M39" s="166"/>
    </row>
    <row r="40" spans="2:13" s="10" customFormat="1" ht="20.100000000000001" customHeight="1">
      <c r="B40" s="76" t="s">
        <v>93</v>
      </c>
      <c r="C40" s="266"/>
      <c r="D40" s="266"/>
      <c r="E40" s="266"/>
      <c r="F40" s="272"/>
      <c r="G40" s="263"/>
      <c r="H40" s="156"/>
      <c r="I40" s="156">
        <f t="shared" si="0"/>
        <v>0</v>
      </c>
      <c r="J40" s="97"/>
      <c r="K40" s="97"/>
      <c r="L40" s="97"/>
      <c r="M40" s="166"/>
    </row>
    <row r="41" spans="2:13" s="10" customFormat="1" ht="20.100000000000001" customHeight="1">
      <c r="B41" s="76" t="s">
        <v>93</v>
      </c>
      <c r="C41" s="266"/>
      <c r="D41" s="266"/>
      <c r="E41" s="266"/>
      <c r="F41" s="272"/>
      <c r="G41" s="263"/>
      <c r="H41" s="156"/>
      <c r="I41" s="156">
        <f t="shared" si="0"/>
        <v>0</v>
      </c>
      <c r="J41" s="97"/>
      <c r="K41" s="97"/>
      <c r="L41" s="97"/>
      <c r="M41" s="166"/>
    </row>
    <row r="42" spans="2:13" s="10" customFormat="1" ht="20.100000000000001" customHeight="1" thickBot="1">
      <c r="B42" s="128"/>
      <c r="C42" s="110"/>
      <c r="D42" s="92"/>
      <c r="E42" s="110"/>
      <c r="F42" s="110"/>
      <c r="G42" s="132"/>
      <c r="H42" s="156"/>
      <c r="I42" s="157">
        <f>SUM(I7:I41)</f>
        <v>0</v>
      </c>
      <c r="J42" s="158" t="s">
        <v>214</v>
      </c>
      <c r="K42" s="158"/>
      <c r="L42" s="158"/>
      <c r="M42" s="159"/>
    </row>
    <row r="43" spans="2:13" s="10" customFormat="1" ht="20.100000000000001" customHeight="1" thickTop="1" thickBot="1">
      <c r="B43" s="155"/>
      <c r="C43" s="160"/>
      <c r="D43" s="161"/>
      <c r="E43" s="161"/>
      <c r="F43" s="161"/>
      <c r="G43" s="162"/>
      <c r="H43" s="162"/>
      <c r="I43" s="162"/>
      <c r="J43" s="163"/>
      <c r="K43" s="163"/>
      <c r="L43" s="163"/>
      <c r="M43" s="164"/>
    </row>
    <row r="44" spans="2:13" s="3" customFormat="1" ht="25.5" customHeight="1" thickTop="1" thickBot="1">
      <c r="B44" s="366" t="s">
        <v>31</v>
      </c>
      <c r="C44" s="367"/>
      <c r="D44" s="367"/>
      <c r="E44" s="367"/>
      <c r="F44" s="367"/>
      <c r="G44" s="393" t="s">
        <v>144</v>
      </c>
      <c r="H44" s="367"/>
      <c r="I44" s="367"/>
      <c r="J44" s="367"/>
      <c r="K44" s="367"/>
      <c r="L44" s="367"/>
      <c r="M44" s="394"/>
    </row>
    <row r="45" spans="2:13" s="3" customFormat="1" ht="25.5" customHeight="1" thickTop="1" thickBot="1">
      <c r="B45" s="53"/>
      <c r="C45" s="54" t="s">
        <v>167</v>
      </c>
      <c r="D45" s="413">
        <f>D3</f>
        <v>0</v>
      </c>
      <c r="E45" s="414"/>
      <c r="F45" s="415"/>
      <c r="G45" s="395"/>
      <c r="H45" s="395"/>
      <c r="I45" s="395"/>
      <c r="J45" s="395"/>
      <c r="K45" s="395"/>
      <c r="L45" s="395"/>
      <c r="M45" s="396"/>
    </row>
    <row r="46" spans="2:13" s="3" customFormat="1" ht="25.5" customHeight="1" thickTop="1">
      <c r="B46" s="381" t="s">
        <v>74</v>
      </c>
      <c r="C46" s="382"/>
      <c r="D46" s="385" t="s">
        <v>73</v>
      </c>
      <c r="E46" s="387" t="s">
        <v>97</v>
      </c>
      <c r="F46" s="387" t="s">
        <v>35</v>
      </c>
      <c r="G46" s="404" t="s">
        <v>5</v>
      </c>
      <c r="H46" s="19"/>
      <c r="I46" s="404" t="s">
        <v>66</v>
      </c>
      <c r="J46" s="399" t="s">
        <v>99</v>
      </c>
      <c r="K46" s="399"/>
      <c r="L46" s="399"/>
      <c r="M46" s="45"/>
    </row>
    <row r="47" spans="2:13" s="3" customFormat="1" ht="15" customHeight="1">
      <c r="B47" s="383"/>
      <c r="C47" s="384"/>
      <c r="D47" s="386"/>
      <c r="E47" s="388"/>
      <c r="F47" s="388"/>
      <c r="G47" s="405"/>
      <c r="H47" s="27"/>
      <c r="I47" s="405"/>
      <c r="J47" s="400"/>
      <c r="K47" s="400"/>
      <c r="L47" s="400"/>
      <c r="M47" s="46"/>
    </row>
    <row r="48" spans="2:13" s="10" customFormat="1" ht="15" customHeight="1">
      <c r="B48" s="76"/>
      <c r="C48" s="110"/>
      <c r="D48" s="127"/>
      <c r="E48" s="115"/>
      <c r="F48" s="116"/>
      <c r="G48" s="156"/>
      <c r="H48" s="156"/>
      <c r="I48" s="156"/>
      <c r="J48" s="97"/>
      <c r="K48" s="97"/>
      <c r="L48" s="97"/>
      <c r="M48" s="166"/>
    </row>
    <row r="49" spans="2:13" s="10" customFormat="1" ht="20.100000000000001" customHeight="1">
      <c r="B49" s="76" t="s">
        <v>93</v>
      </c>
      <c r="C49" s="113">
        <v>101</v>
      </c>
      <c r="D49" s="114" t="s">
        <v>69</v>
      </c>
      <c r="E49" s="115">
        <f>'3. Tabulation-Roadside'!E38</f>
        <v>8</v>
      </c>
      <c r="F49" s="116" t="s">
        <v>95</v>
      </c>
      <c r="G49" s="263"/>
      <c r="H49" s="156"/>
      <c r="I49" s="156">
        <f t="shared" ref="I49:I55" si="1">E49*G49</f>
        <v>0</v>
      </c>
      <c r="J49" s="97"/>
      <c r="K49" s="97"/>
      <c r="L49" s="97"/>
      <c r="M49" s="166"/>
    </row>
    <row r="50" spans="2:13" s="10" customFormat="1" ht="20.100000000000001" customHeight="1">
      <c r="B50" s="76" t="s">
        <v>93</v>
      </c>
      <c r="C50" s="113">
        <v>102</v>
      </c>
      <c r="D50" s="114" t="s">
        <v>67</v>
      </c>
      <c r="E50" s="115">
        <f>'3. Tabulation-Roadside'!E39</f>
        <v>3</v>
      </c>
      <c r="F50" s="116" t="s">
        <v>10</v>
      </c>
      <c r="G50" s="263"/>
      <c r="H50" s="156"/>
      <c r="I50" s="156">
        <f t="shared" si="1"/>
        <v>0</v>
      </c>
      <c r="J50" s="97"/>
      <c r="K50" s="97"/>
      <c r="L50" s="97"/>
      <c r="M50" s="166"/>
    </row>
    <row r="51" spans="2:13" s="10" customFormat="1" ht="20.100000000000001" customHeight="1">
      <c r="B51" s="76" t="s">
        <v>93</v>
      </c>
      <c r="C51" s="113">
        <v>103</v>
      </c>
      <c r="D51" s="114" t="s">
        <v>45</v>
      </c>
      <c r="E51" s="115">
        <f>'3. Tabulation-Roadside'!E40</f>
        <v>3</v>
      </c>
      <c r="F51" s="116" t="s">
        <v>10</v>
      </c>
      <c r="G51" s="263"/>
      <c r="H51" s="156"/>
      <c r="I51" s="156">
        <f t="shared" si="1"/>
        <v>0</v>
      </c>
      <c r="J51" s="97"/>
      <c r="K51" s="97"/>
      <c r="L51" s="97"/>
      <c r="M51" s="166"/>
    </row>
    <row r="52" spans="2:13" s="10" customFormat="1" ht="20.100000000000001" customHeight="1">
      <c r="B52" s="76" t="s">
        <v>93</v>
      </c>
      <c r="C52" s="113">
        <v>104</v>
      </c>
      <c r="D52" s="114" t="s">
        <v>68</v>
      </c>
      <c r="E52" s="115">
        <f>'3. Tabulation-Roadside'!E41</f>
        <v>1</v>
      </c>
      <c r="F52" s="116" t="s">
        <v>6</v>
      </c>
      <c r="G52" s="263"/>
      <c r="H52" s="156"/>
      <c r="I52" s="156">
        <f t="shared" si="1"/>
        <v>0</v>
      </c>
      <c r="J52" s="97"/>
      <c r="K52" s="97"/>
      <c r="L52" s="97"/>
      <c r="M52" s="166"/>
    </row>
    <row r="53" spans="2:13" s="10" customFormat="1" ht="20.100000000000001" customHeight="1">
      <c r="B53" s="76" t="s">
        <v>93</v>
      </c>
      <c r="C53" s="113">
        <v>105</v>
      </c>
      <c r="D53" s="114" t="s">
        <v>70</v>
      </c>
      <c r="E53" s="115">
        <f>'3. Tabulation-Roadside'!E42</f>
        <v>8</v>
      </c>
      <c r="F53" s="116" t="s">
        <v>95</v>
      </c>
      <c r="G53" s="263"/>
      <c r="H53" s="156"/>
      <c r="I53" s="156">
        <f t="shared" si="1"/>
        <v>0</v>
      </c>
      <c r="J53" s="97"/>
      <c r="K53" s="97"/>
      <c r="L53" s="97"/>
      <c r="M53" s="166"/>
    </row>
    <row r="54" spans="2:13" s="10" customFormat="1" ht="20.100000000000001" customHeight="1">
      <c r="B54" s="76" t="s">
        <v>93</v>
      </c>
      <c r="C54" s="113">
        <v>106</v>
      </c>
      <c r="D54" s="114" t="s">
        <v>46</v>
      </c>
      <c r="E54" s="115">
        <f>'3. Tabulation-Roadside'!E43</f>
        <v>3</v>
      </c>
      <c r="F54" s="116" t="s">
        <v>10</v>
      </c>
      <c r="G54" s="263"/>
      <c r="H54" s="156"/>
      <c r="I54" s="156">
        <f t="shared" si="1"/>
        <v>0</v>
      </c>
      <c r="J54" s="97"/>
      <c r="K54" s="97"/>
      <c r="L54" s="97"/>
      <c r="M54" s="166"/>
    </row>
    <row r="55" spans="2:13" s="10" customFormat="1" ht="20.100000000000001" customHeight="1">
      <c r="B55" s="76" t="s">
        <v>93</v>
      </c>
      <c r="C55" s="113">
        <v>107</v>
      </c>
      <c r="D55" s="114" t="s">
        <v>71</v>
      </c>
      <c r="E55" s="115">
        <f>'3. Tabulation-Roadside'!E44</f>
        <v>1</v>
      </c>
      <c r="F55" s="116" t="s">
        <v>6</v>
      </c>
      <c r="G55" s="263"/>
      <c r="H55" s="156"/>
      <c r="I55" s="156">
        <f t="shared" si="1"/>
        <v>0</v>
      </c>
      <c r="J55" s="97"/>
      <c r="K55" s="97"/>
      <c r="L55" s="97"/>
      <c r="M55" s="166"/>
    </row>
    <row r="56" spans="2:13" s="10" customFormat="1" ht="20.100000000000001" customHeight="1" thickBot="1">
      <c r="B56" s="128"/>
      <c r="C56" s="110"/>
      <c r="D56" s="92"/>
      <c r="E56" s="110"/>
      <c r="F56" s="110"/>
      <c r="G56" s="132"/>
      <c r="H56" s="156"/>
      <c r="I56" s="157">
        <f>SUM(I49:I55)</f>
        <v>0</v>
      </c>
      <c r="J56" s="158" t="s">
        <v>215</v>
      </c>
      <c r="K56" s="158"/>
      <c r="L56" s="158"/>
      <c r="M56" s="159"/>
    </row>
    <row r="57" spans="2:13" s="10" customFormat="1" ht="20.100000000000001" customHeight="1" thickTop="1">
      <c r="B57" s="128"/>
      <c r="C57" s="130"/>
      <c r="D57" s="132"/>
      <c r="E57" s="132"/>
      <c r="F57" s="132"/>
      <c r="G57" s="168"/>
      <c r="H57" s="168"/>
      <c r="I57" s="168"/>
      <c r="J57" s="158"/>
      <c r="K57" s="158"/>
      <c r="L57" s="158"/>
      <c r="M57" s="159"/>
    </row>
    <row r="58" spans="2:13" s="10" customFormat="1" ht="20.100000000000001" customHeight="1">
      <c r="B58" s="76" t="s">
        <v>93</v>
      </c>
      <c r="C58" s="113">
        <v>201</v>
      </c>
      <c r="D58" s="114" t="s">
        <v>57</v>
      </c>
      <c r="E58" s="115">
        <f>'3. Tabulation-Roadside'!E46</f>
        <v>30</v>
      </c>
      <c r="F58" s="116" t="s">
        <v>96</v>
      </c>
      <c r="G58" s="263"/>
      <c r="H58" s="156"/>
      <c r="I58" s="156">
        <f>E58*G58</f>
        <v>0</v>
      </c>
      <c r="J58" s="97"/>
      <c r="K58" s="97"/>
      <c r="L58" s="97"/>
      <c r="M58" s="166"/>
    </row>
    <row r="59" spans="2:13" s="10" customFormat="1" ht="20.100000000000001" customHeight="1">
      <c r="B59" s="76" t="s">
        <v>93</v>
      </c>
      <c r="C59" s="113">
        <v>202</v>
      </c>
      <c r="D59" s="114" t="s">
        <v>72</v>
      </c>
      <c r="E59" s="332">
        <f>'3. Tabulation-Roadside'!E47</f>
        <v>60</v>
      </c>
      <c r="F59" s="116" t="s">
        <v>100</v>
      </c>
      <c r="G59" s="263"/>
      <c r="H59" s="156"/>
      <c r="I59" s="156">
        <f>E59*G59</f>
        <v>0</v>
      </c>
      <c r="J59" s="97" t="s">
        <v>341</v>
      </c>
      <c r="K59" s="97"/>
      <c r="L59" s="97"/>
      <c r="M59" s="166"/>
    </row>
    <row r="60" spans="2:13" s="10" customFormat="1" ht="20.100000000000001" customHeight="1">
      <c r="B60" s="76" t="s">
        <v>93</v>
      </c>
      <c r="C60" s="113">
        <v>203</v>
      </c>
      <c r="D60" s="114" t="s">
        <v>261</v>
      </c>
      <c r="E60" s="115">
        <f>'3. Tabulation-Roadside'!E48</f>
        <v>8</v>
      </c>
      <c r="F60" s="116" t="s">
        <v>95</v>
      </c>
      <c r="G60" s="263"/>
      <c r="H60" s="156"/>
      <c r="I60" s="156">
        <f>E60*G60</f>
        <v>0</v>
      </c>
      <c r="J60" s="97"/>
      <c r="K60" s="97"/>
      <c r="L60" s="97"/>
      <c r="M60" s="166"/>
    </row>
    <row r="61" spans="2:13" s="10" customFormat="1" ht="20.100000000000001" customHeight="1">
      <c r="B61" s="76" t="s">
        <v>93</v>
      </c>
      <c r="C61" s="113">
        <v>204</v>
      </c>
      <c r="D61" s="114" t="s">
        <v>59</v>
      </c>
      <c r="E61" s="115">
        <f>'3. Tabulation-Roadside'!E49</f>
        <v>3</v>
      </c>
      <c r="F61" s="116" t="s">
        <v>10</v>
      </c>
      <c r="G61" s="263"/>
      <c r="H61" s="156"/>
      <c r="I61" s="156">
        <f>E61*G61</f>
        <v>0</v>
      </c>
      <c r="J61" s="97"/>
      <c r="K61" s="97"/>
      <c r="L61" s="97"/>
      <c r="M61" s="166"/>
    </row>
    <row r="62" spans="2:13" s="10" customFormat="1" ht="20.100000000000001" customHeight="1">
      <c r="B62" s="76" t="s">
        <v>93</v>
      </c>
      <c r="C62" s="113">
        <v>205</v>
      </c>
      <c r="D62" s="114" t="s">
        <v>58</v>
      </c>
      <c r="E62" s="115">
        <f>'3. Tabulation-Roadside'!E50</f>
        <v>1</v>
      </c>
      <c r="F62" s="116" t="s">
        <v>6</v>
      </c>
      <c r="G62" s="263"/>
      <c r="H62" s="156"/>
      <c r="I62" s="156">
        <f>E62*G62</f>
        <v>0</v>
      </c>
      <c r="J62" s="97"/>
      <c r="K62" s="97"/>
      <c r="L62" s="97"/>
      <c r="M62" s="166"/>
    </row>
    <row r="63" spans="2:13" s="10" customFormat="1" ht="20.100000000000001" customHeight="1" thickBot="1">
      <c r="B63" s="128"/>
      <c r="C63" s="110"/>
      <c r="D63" s="92"/>
      <c r="E63" s="110"/>
      <c r="F63" s="110"/>
      <c r="G63" s="132"/>
      <c r="H63" s="156"/>
      <c r="I63" s="157">
        <f>SUM(I58:I62)</f>
        <v>0</v>
      </c>
      <c r="J63" s="158" t="s">
        <v>216</v>
      </c>
      <c r="K63" s="158"/>
      <c r="L63" s="158"/>
      <c r="M63" s="159"/>
    </row>
    <row r="64" spans="2:13" s="10" customFormat="1" ht="20.100000000000001" customHeight="1" thickTop="1">
      <c r="B64" s="76"/>
      <c r="C64" s="110"/>
      <c r="D64" s="129"/>
      <c r="E64" s="115"/>
      <c r="F64" s="116"/>
      <c r="G64" s="156"/>
      <c r="H64" s="156"/>
      <c r="I64" s="156"/>
      <c r="J64" s="97"/>
      <c r="K64" s="97"/>
      <c r="L64" s="97"/>
      <c r="M64" s="166"/>
    </row>
    <row r="65" spans="2:17" s="10" customFormat="1" ht="25.5" customHeight="1">
      <c r="B65" s="76" t="s">
        <v>93</v>
      </c>
      <c r="C65" s="113">
        <v>301</v>
      </c>
      <c r="D65" s="114" t="s">
        <v>217</v>
      </c>
      <c r="E65" s="332">
        <f>'3. Tabulation-Roadside'!E52</f>
        <v>0</v>
      </c>
      <c r="F65" s="116" t="s">
        <v>62</v>
      </c>
      <c r="G65" s="263"/>
      <c r="H65" s="156"/>
      <c r="I65" s="156">
        <f t="shared" ref="I65:I72" si="2">E65*G65</f>
        <v>0</v>
      </c>
      <c r="J65" s="213" t="s">
        <v>340</v>
      </c>
      <c r="K65" s="97"/>
      <c r="L65" s="97"/>
      <c r="M65" s="166"/>
    </row>
    <row r="66" spans="2:17" s="10" customFormat="1" ht="20.100000000000001" customHeight="1">
      <c r="B66" s="76" t="s">
        <v>93</v>
      </c>
      <c r="C66" s="113">
        <v>302</v>
      </c>
      <c r="D66" s="114" t="s">
        <v>218</v>
      </c>
      <c r="E66" s="115">
        <f>'3. Tabulation-Roadside'!E53</f>
        <v>1</v>
      </c>
      <c r="F66" s="116" t="s">
        <v>6</v>
      </c>
      <c r="G66" s="263"/>
      <c r="H66" s="156"/>
      <c r="I66" s="156">
        <f t="shared" si="2"/>
        <v>0</v>
      </c>
      <c r="J66" s="97"/>
      <c r="K66" s="97"/>
      <c r="L66" s="97"/>
      <c r="M66" s="166"/>
    </row>
    <row r="67" spans="2:17" s="10" customFormat="1" ht="20.100000000000001" customHeight="1">
      <c r="B67" s="76" t="s">
        <v>93</v>
      </c>
      <c r="C67" s="113">
        <v>303</v>
      </c>
      <c r="D67" s="114" t="s">
        <v>219</v>
      </c>
      <c r="E67" s="115">
        <f>'3. Tabulation-Roadside'!E54</f>
        <v>1</v>
      </c>
      <c r="F67" s="116" t="s">
        <v>6</v>
      </c>
      <c r="G67" s="263"/>
      <c r="H67" s="156"/>
      <c r="I67" s="156">
        <f t="shared" si="2"/>
        <v>0</v>
      </c>
      <c r="J67" s="97"/>
      <c r="K67" s="97"/>
      <c r="L67" s="97"/>
      <c r="M67" s="166"/>
    </row>
    <row r="68" spans="2:17" s="10" customFormat="1" ht="20.100000000000001" customHeight="1">
      <c r="B68" s="76" t="s">
        <v>93</v>
      </c>
      <c r="C68" s="113">
        <v>304</v>
      </c>
      <c r="D68" s="114" t="s">
        <v>55</v>
      </c>
      <c r="E68" s="115">
        <f>'3. Tabulation-Roadside'!E55</f>
        <v>1</v>
      </c>
      <c r="F68" s="116" t="s">
        <v>6</v>
      </c>
      <c r="G68" s="263"/>
      <c r="H68" s="156"/>
      <c r="I68" s="156">
        <f t="shared" si="2"/>
        <v>0</v>
      </c>
      <c r="J68" s="407" t="s">
        <v>171</v>
      </c>
      <c r="K68" s="407"/>
      <c r="L68" s="412"/>
      <c r="M68" s="166"/>
    </row>
    <row r="69" spans="2:17" s="10" customFormat="1" ht="20.100000000000001" customHeight="1">
      <c r="B69" s="76" t="s">
        <v>93</v>
      </c>
      <c r="C69" s="113">
        <v>305</v>
      </c>
      <c r="D69" s="114" t="s">
        <v>54</v>
      </c>
      <c r="E69" s="115">
        <f>'3. Tabulation-Roadside'!E56</f>
        <v>3</v>
      </c>
      <c r="F69" s="116" t="s">
        <v>10</v>
      </c>
      <c r="G69" s="263"/>
      <c r="H69" s="156"/>
      <c r="I69" s="156">
        <f t="shared" si="2"/>
        <v>0</v>
      </c>
      <c r="J69" s="97"/>
      <c r="K69" s="97"/>
      <c r="L69" s="97"/>
      <c r="M69" s="166"/>
    </row>
    <row r="70" spans="2:17" s="10" customFormat="1" ht="20.100000000000001" customHeight="1">
      <c r="B70" s="76" t="s">
        <v>93</v>
      </c>
      <c r="C70" s="113">
        <v>306</v>
      </c>
      <c r="D70" s="114" t="s">
        <v>60</v>
      </c>
      <c r="E70" s="115">
        <f>'3. Tabulation-Roadside'!E57</f>
        <v>3</v>
      </c>
      <c r="F70" s="116" t="s">
        <v>10</v>
      </c>
      <c r="G70" s="263"/>
      <c r="H70" s="156"/>
      <c r="I70" s="156">
        <f t="shared" si="2"/>
        <v>0</v>
      </c>
      <c r="J70" s="97"/>
      <c r="K70" s="97"/>
      <c r="L70" s="97"/>
      <c r="M70" s="166"/>
    </row>
    <row r="71" spans="2:17" s="10" customFormat="1" ht="25.5" customHeight="1">
      <c r="B71" s="76" t="s">
        <v>93</v>
      </c>
      <c r="C71" s="113">
        <v>307</v>
      </c>
      <c r="D71" s="114" t="s">
        <v>61</v>
      </c>
      <c r="E71" s="115">
        <f>'3. Tabulation-Roadside'!E58</f>
        <v>1</v>
      </c>
      <c r="F71" s="116" t="s">
        <v>6</v>
      </c>
      <c r="G71" s="263"/>
      <c r="H71" s="156"/>
      <c r="I71" s="156">
        <f t="shared" si="2"/>
        <v>0</v>
      </c>
      <c r="J71" s="97"/>
      <c r="K71" s="97"/>
      <c r="L71" s="97"/>
      <c r="M71" s="166"/>
    </row>
    <row r="72" spans="2:17" s="10" customFormat="1" ht="20.100000000000001" customHeight="1">
      <c r="B72" s="76" t="s">
        <v>93</v>
      </c>
      <c r="C72" s="113">
        <v>308</v>
      </c>
      <c r="D72" s="114" t="s">
        <v>220</v>
      </c>
      <c r="E72" s="115">
        <f>'3. Tabulation-Roadside'!E59</f>
        <v>1</v>
      </c>
      <c r="F72" s="116" t="s">
        <v>6</v>
      </c>
      <c r="G72" s="263"/>
      <c r="H72" s="156"/>
      <c r="I72" s="156">
        <f t="shared" si="2"/>
        <v>0</v>
      </c>
      <c r="J72" s="97"/>
      <c r="K72" s="97"/>
      <c r="L72" s="97"/>
      <c r="M72" s="166"/>
    </row>
    <row r="73" spans="2:17" s="10" customFormat="1" ht="20.100000000000001" customHeight="1" thickBot="1">
      <c r="B73" s="128"/>
      <c r="C73" s="130"/>
      <c r="D73" s="131"/>
      <c r="E73" s="132"/>
      <c r="F73" s="132"/>
      <c r="G73" s="132"/>
      <c r="H73" s="168"/>
      <c r="I73" s="157">
        <f>SUM(I65:I72)</f>
        <v>0</v>
      </c>
      <c r="J73" s="419" t="s">
        <v>221</v>
      </c>
      <c r="K73" s="420"/>
      <c r="L73" s="420"/>
      <c r="M73" s="159"/>
    </row>
    <row r="74" spans="2:17" s="10" customFormat="1" ht="20.100000000000001" customHeight="1" thickTop="1">
      <c r="B74" s="128"/>
      <c r="C74" s="130"/>
      <c r="D74" s="132"/>
      <c r="E74" s="132"/>
      <c r="F74" s="132"/>
      <c r="G74" s="168"/>
      <c r="H74" s="168"/>
      <c r="I74" s="168"/>
      <c r="J74" s="158"/>
      <c r="K74" s="158"/>
      <c r="L74" s="158"/>
      <c r="M74" s="159"/>
    </row>
    <row r="75" spans="2:17" s="10" customFormat="1" ht="25.5" customHeight="1">
      <c r="B75" s="76" t="s">
        <v>93</v>
      </c>
      <c r="C75" s="133">
        <v>401</v>
      </c>
      <c r="D75" s="134" t="s">
        <v>222</v>
      </c>
      <c r="E75" s="115">
        <f>SUM('8.Summary'!D37:I37)</f>
        <v>456</v>
      </c>
      <c r="F75" s="135" t="s">
        <v>63</v>
      </c>
      <c r="G75" s="267"/>
      <c r="H75" s="156"/>
      <c r="I75" s="156">
        <f>E75*G75</f>
        <v>0</v>
      </c>
      <c r="J75" s="416" t="s">
        <v>223</v>
      </c>
      <c r="K75" s="417"/>
      <c r="L75" s="417"/>
      <c r="M75" s="166"/>
    </row>
    <row r="76" spans="2:17" s="10" customFormat="1" ht="25.5" customHeight="1">
      <c r="B76" s="76" t="s">
        <v>93</v>
      </c>
      <c r="C76" s="133">
        <v>402</v>
      </c>
      <c r="D76" s="134" t="s">
        <v>224</v>
      </c>
      <c r="E76" s="115">
        <f>SUM('8.Summary'!D39:I39)</f>
        <v>1974</v>
      </c>
      <c r="F76" s="137" t="s">
        <v>63</v>
      </c>
      <c r="G76" s="263"/>
      <c r="H76" s="156"/>
      <c r="I76" s="156">
        <f>E76*G76</f>
        <v>0</v>
      </c>
      <c r="J76" s="416"/>
      <c r="K76" s="417"/>
      <c r="L76" s="417"/>
      <c r="M76" s="166"/>
    </row>
    <row r="77" spans="2:17" s="10" customFormat="1" ht="27" customHeight="1" thickBot="1">
      <c r="B77" s="76"/>
      <c r="C77" s="110"/>
      <c r="D77" s="92"/>
      <c r="E77" s="110"/>
      <c r="F77" s="110"/>
      <c r="G77" s="132"/>
      <c r="H77" s="156"/>
      <c r="I77" s="157">
        <f>SUM(I75:I76)</f>
        <v>0</v>
      </c>
      <c r="J77" s="418" t="s">
        <v>225</v>
      </c>
      <c r="K77" s="417"/>
      <c r="L77" s="417"/>
      <c r="M77" s="166"/>
    </row>
    <row r="78" spans="2:17" s="10" customFormat="1" ht="20.100000000000001" customHeight="1" thickTop="1">
      <c r="B78" s="76"/>
      <c r="C78" s="133"/>
      <c r="D78" s="134"/>
      <c r="E78" s="115"/>
      <c r="F78" s="137"/>
      <c r="G78" s="137"/>
      <c r="H78" s="156"/>
      <c r="I78" s="156"/>
      <c r="J78" s="169"/>
      <c r="K78" s="169"/>
      <c r="L78" s="169"/>
      <c r="M78" s="166"/>
    </row>
    <row r="79" spans="2:17" s="10" customFormat="1" ht="25.5" customHeight="1" thickBot="1">
      <c r="B79" s="103"/>
      <c r="C79" s="138"/>
      <c r="D79" s="139"/>
      <c r="E79" s="138"/>
      <c r="F79" s="138"/>
      <c r="G79" s="171"/>
      <c r="H79" s="171"/>
      <c r="I79" s="171"/>
      <c r="J79" s="172"/>
      <c r="K79" s="172"/>
      <c r="L79" s="172"/>
      <c r="M79" s="173"/>
      <c r="Q79" s="1"/>
    </row>
    <row r="80" spans="2:17" s="3" customFormat="1" ht="25.5" customHeight="1" thickTop="1" thickBot="1">
      <c r="B80" s="366" t="s">
        <v>31</v>
      </c>
      <c r="C80" s="430"/>
      <c r="D80" s="430"/>
      <c r="E80" s="430"/>
      <c r="F80" s="430"/>
      <c r="G80" s="423" t="s">
        <v>255</v>
      </c>
      <c r="H80" s="424"/>
      <c r="I80" s="424"/>
      <c r="J80" s="424"/>
      <c r="K80" s="424"/>
      <c r="L80" s="424"/>
      <c r="M80" s="425"/>
    </row>
    <row r="81" spans="2:13" s="3" customFormat="1" ht="25.5" customHeight="1" thickTop="1" thickBot="1">
      <c r="B81" s="53"/>
      <c r="C81" s="54" t="s">
        <v>167</v>
      </c>
      <c r="D81" s="413">
        <f>D3</f>
        <v>0</v>
      </c>
      <c r="E81" s="414"/>
      <c r="F81" s="415"/>
      <c r="G81" s="426"/>
      <c r="H81" s="426"/>
      <c r="I81" s="426"/>
      <c r="J81" s="426"/>
      <c r="K81" s="426"/>
      <c r="L81" s="426"/>
      <c r="M81" s="427"/>
    </row>
    <row r="82" spans="2:13" s="10" customFormat="1" ht="12.75" customHeight="1" thickTop="1">
      <c r="B82" s="25"/>
      <c r="C82" s="29"/>
      <c r="D82" s="428" t="s">
        <v>226</v>
      </c>
      <c r="E82" s="429"/>
      <c r="F82" s="429"/>
      <c r="G82" s="433" t="s">
        <v>114</v>
      </c>
      <c r="H82" s="384"/>
      <c r="I82" s="384"/>
      <c r="J82" s="384"/>
      <c r="K82" s="384"/>
      <c r="L82" s="384"/>
      <c r="M82" s="33"/>
    </row>
    <row r="83" spans="2:13" s="10" customFormat="1" ht="12.75" customHeight="1">
      <c r="B83" s="25"/>
      <c r="C83" s="29"/>
      <c r="D83" s="429"/>
      <c r="E83" s="429"/>
      <c r="F83" s="429"/>
      <c r="G83" s="434">
        <v>2014</v>
      </c>
      <c r="H83" s="435"/>
      <c r="I83" s="226">
        <v>2015</v>
      </c>
      <c r="J83" s="226">
        <v>2016</v>
      </c>
      <c r="K83" s="226">
        <v>2017</v>
      </c>
      <c r="L83" s="226">
        <v>2018</v>
      </c>
      <c r="M83" s="33"/>
    </row>
    <row r="84" spans="2:13" s="10" customFormat="1" ht="24.9" customHeight="1">
      <c r="B84" s="76"/>
      <c r="C84" s="110"/>
      <c r="D84" s="174"/>
      <c r="E84" s="110"/>
      <c r="F84" s="110"/>
      <c r="G84" s="156"/>
      <c r="H84" s="156"/>
      <c r="I84" s="156"/>
      <c r="J84" s="97"/>
      <c r="K84" s="97"/>
      <c r="L84" s="97"/>
      <c r="M84" s="166"/>
    </row>
    <row r="85" spans="2:13" s="10" customFormat="1" ht="24.9" customHeight="1">
      <c r="B85" s="76" t="s">
        <v>93</v>
      </c>
      <c r="C85" s="110">
        <v>601</v>
      </c>
      <c r="D85" s="431" t="s">
        <v>11</v>
      </c>
      <c r="E85" s="432"/>
      <c r="F85" s="437" t="s">
        <v>115</v>
      </c>
      <c r="G85" s="421"/>
      <c r="H85" s="422"/>
      <c r="I85" s="268"/>
      <c r="J85" s="268"/>
      <c r="K85" s="268"/>
      <c r="L85" s="268"/>
      <c r="M85" s="178"/>
    </row>
    <row r="86" spans="2:13" s="10" customFormat="1" ht="24.9" customHeight="1">
      <c r="B86" s="76" t="s">
        <v>93</v>
      </c>
      <c r="C86" s="110">
        <v>602</v>
      </c>
      <c r="D86" s="431" t="s">
        <v>16</v>
      </c>
      <c r="E86" s="432"/>
      <c r="F86" s="438"/>
      <c r="G86" s="421"/>
      <c r="H86" s="422"/>
      <c r="I86" s="268"/>
      <c r="J86" s="268"/>
      <c r="K86" s="268"/>
      <c r="L86" s="268"/>
      <c r="M86" s="178"/>
    </row>
    <row r="87" spans="2:13" s="10" customFormat="1" ht="24.9" customHeight="1">
      <c r="B87" s="76" t="s">
        <v>93</v>
      </c>
      <c r="C87" s="110">
        <v>603</v>
      </c>
      <c r="D87" s="431" t="s">
        <v>17</v>
      </c>
      <c r="E87" s="432"/>
      <c r="F87" s="438"/>
      <c r="G87" s="421"/>
      <c r="H87" s="422"/>
      <c r="I87" s="268"/>
      <c r="J87" s="268"/>
      <c r="K87" s="268"/>
      <c r="L87" s="268"/>
      <c r="M87" s="178"/>
    </row>
    <row r="88" spans="2:13" s="10" customFormat="1" ht="24.9" customHeight="1">
      <c r="B88" s="76" t="s">
        <v>93</v>
      </c>
      <c r="C88" s="110">
        <v>604</v>
      </c>
      <c r="D88" s="431" t="s">
        <v>18</v>
      </c>
      <c r="E88" s="432"/>
      <c r="F88" s="438"/>
      <c r="G88" s="421"/>
      <c r="H88" s="422"/>
      <c r="I88" s="268"/>
      <c r="J88" s="268"/>
      <c r="K88" s="268"/>
      <c r="L88" s="268"/>
      <c r="M88" s="178"/>
    </row>
    <row r="89" spans="2:13" s="10" customFormat="1" ht="24.9" customHeight="1">
      <c r="B89" s="76" t="s">
        <v>93</v>
      </c>
      <c r="C89" s="110">
        <v>605</v>
      </c>
      <c r="D89" s="431" t="s">
        <v>19</v>
      </c>
      <c r="E89" s="432"/>
      <c r="F89" s="438"/>
      <c r="G89" s="421"/>
      <c r="H89" s="422"/>
      <c r="I89" s="268"/>
      <c r="J89" s="268"/>
      <c r="K89" s="268"/>
      <c r="L89" s="268"/>
      <c r="M89" s="178"/>
    </row>
    <row r="90" spans="2:13" s="10" customFormat="1" ht="24.9" customHeight="1">
      <c r="B90" s="76" t="s">
        <v>93</v>
      </c>
      <c r="C90" s="110">
        <v>606</v>
      </c>
      <c r="D90" s="431" t="s">
        <v>20</v>
      </c>
      <c r="E90" s="432"/>
      <c r="F90" s="438"/>
      <c r="G90" s="421"/>
      <c r="H90" s="422"/>
      <c r="I90" s="268"/>
      <c r="J90" s="268"/>
      <c r="K90" s="268"/>
      <c r="L90" s="268"/>
      <c r="M90" s="178"/>
    </row>
    <row r="91" spans="2:13" s="10" customFormat="1" ht="24.9" customHeight="1">
      <c r="B91" s="76" t="s">
        <v>93</v>
      </c>
      <c r="C91" s="110">
        <v>607</v>
      </c>
      <c r="D91" s="431" t="s">
        <v>21</v>
      </c>
      <c r="E91" s="432"/>
      <c r="F91" s="438"/>
      <c r="G91" s="421"/>
      <c r="H91" s="422"/>
      <c r="I91" s="268"/>
      <c r="J91" s="268"/>
      <c r="K91" s="268"/>
      <c r="L91" s="268"/>
      <c r="M91" s="178"/>
    </row>
    <row r="92" spans="2:13" s="10" customFormat="1" ht="24.9" customHeight="1">
      <c r="B92" s="76" t="s">
        <v>93</v>
      </c>
      <c r="C92" s="110">
        <v>608</v>
      </c>
      <c r="D92" s="431" t="s">
        <v>22</v>
      </c>
      <c r="E92" s="432"/>
      <c r="F92" s="438"/>
      <c r="G92" s="421"/>
      <c r="H92" s="422"/>
      <c r="I92" s="268"/>
      <c r="J92" s="268"/>
      <c r="K92" s="268"/>
      <c r="L92" s="268"/>
      <c r="M92" s="178"/>
    </row>
    <row r="93" spans="2:13" s="10" customFormat="1" ht="24.9" customHeight="1">
      <c r="B93" s="76" t="s">
        <v>93</v>
      </c>
      <c r="C93" s="110">
        <v>609</v>
      </c>
      <c r="D93" s="431" t="s">
        <v>23</v>
      </c>
      <c r="E93" s="432"/>
      <c r="F93" s="438"/>
      <c r="G93" s="421"/>
      <c r="H93" s="422"/>
      <c r="I93" s="268"/>
      <c r="J93" s="268"/>
      <c r="K93" s="268"/>
      <c r="L93" s="268"/>
      <c r="M93" s="178"/>
    </row>
    <row r="94" spans="2:13" s="10" customFormat="1" ht="24.9" customHeight="1">
      <c r="B94" s="76" t="s">
        <v>93</v>
      </c>
      <c r="C94" s="110">
        <v>610</v>
      </c>
      <c r="D94" s="431" t="s">
        <v>24</v>
      </c>
      <c r="E94" s="432"/>
      <c r="F94" s="438"/>
      <c r="G94" s="421"/>
      <c r="H94" s="422"/>
      <c r="I94" s="268"/>
      <c r="J94" s="268"/>
      <c r="K94" s="268"/>
      <c r="L94" s="268"/>
      <c r="M94" s="178"/>
    </row>
    <row r="95" spans="2:13" s="10" customFormat="1" ht="24.9" customHeight="1">
      <c r="B95" s="76" t="s">
        <v>93</v>
      </c>
      <c r="C95" s="110">
        <v>611</v>
      </c>
      <c r="D95" s="431" t="s">
        <v>126</v>
      </c>
      <c r="E95" s="436"/>
      <c r="F95" s="438"/>
      <c r="G95" s="421"/>
      <c r="H95" s="422"/>
      <c r="I95" s="268"/>
      <c r="J95" s="268"/>
      <c r="K95" s="268"/>
      <c r="L95" s="268"/>
      <c r="M95" s="178"/>
    </row>
    <row r="96" spans="2:13" s="10" customFormat="1" ht="24.9" customHeight="1" thickBot="1">
      <c r="B96" s="175"/>
      <c r="C96" s="138"/>
      <c r="D96" s="176"/>
      <c r="E96" s="177"/>
      <c r="F96" s="138"/>
      <c r="G96" s="171"/>
      <c r="H96" s="171"/>
      <c r="I96" s="171"/>
      <c r="J96" s="172"/>
      <c r="K96" s="172"/>
      <c r="L96" s="172"/>
      <c r="M96" s="173"/>
    </row>
    <row r="97" spans="2:24" s="3" customFormat="1" ht="25.5" customHeight="1" thickTop="1" thickBot="1">
      <c r="B97" s="366" t="s">
        <v>31</v>
      </c>
      <c r="C97" s="430"/>
      <c r="D97" s="430"/>
      <c r="E97" s="430"/>
      <c r="F97" s="430"/>
      <c r="G97" s="423" t="s">
        <v>256</v>
      </c>
      <c r="H97" s="424"/>
      <c r="I97" s="424"/>
      <c r="J97" s="424"/>
      <c r="K97" s="424"/>
      <c r="L97" s="424"/>
      <c r="M97" s="425"/>
    </row>
    <row r="98" spans="2:24" s="3" customFormat="1" ht="25.5" customHeight="1" thickTop="1" thickBot="1">
      <c r="B98" s="53"/>
      <c r="C98" s="54" t="s">
        <v>167</v>
      </c>
      <c r="D98" s="413" t="str">
        <f>D62</f>
        <v>Toll Facility Host Installation</v>
      </c>
      <c r="E98" s="414"/>
      <c r="F98" s="415"/>
      <c r="G98" s="426"/>
      <c r="H98" s="426"/>
      <c r="I98" s="426"/>
      <c r="J98" s="426"/>
      <c r="K98" s="426"/>
      <c r="L98" s="426"/>
      <c r="M98" s="427"/>
    </row>
    <row r="99" spans="2:24" s="10" customFormat="1" ht="12.75" customHeight="1" thickTop="1">
      <c r="B99" s="25"/>
      <c r="C99" s="29"/>
      <c r="D99" s="428" t="s">
        <v>226</v>
      </c>
      <c r="E99" s="429"/>
      <c r="F99" s="429"/>
      <c r="G99" s="433" t="s">
        <v>114</v>
      </c>
      <c r="H99" s="384"/>
      <c r="I99" s="384"/>
      <c r="J99" s="384"/>
      <c r="K99" s="384"/>
      <c r="L99" s="384"/>
      <c r="M99" s="33"/>
    </row>
    <row r="100" spans="2:24" s="10" customFormat="1" ht="12.75" customHeight="1">
      <c r="B100" s="25"/>
      <c r="C100" s="29"/>
      <c r="D100" s="429"/>
      <c r="E100" s="429"/>
      <c r="F100" s="429"/>
      <c r="G100" s="434">
        <v>2014</v>
      </c>
      <c r="H100" s="435"/>
      <c r="I100" s="226">
        <v>2015</v>
      </c>
      <c r="J100" s="226">
        <v>2016</v>
      </c>
      <c r="K100" s="226">
        <v>2017</v>
      </c>
      <c r="L100" s="226">
        <v>2018</v>
      </c>
      <c r="M100" s="33"/>
    </row>
    <row r="101" spans="2:24" s="10" customFormat="1" ht="24.9" customHeight="1">
      <c r="B101" s="76"/>
      <c r="C101" s="110"/>
      <c r="D101" s="174"/>
      <c r="E101" s="110"/>
      <c r="F101" s="110"/>
      <c r="G101" s="156"/>
      <c r="H101" s="156"/>
      <c r="I101" s="156"/>
      <c r="J101" s="97"/>
      <c r="K101" s="97"/>
      <c r="L101" s="97"/>
      <c r="M101" s="166"/>
    </row>
    <row r="102" spans="2:24" s="10" customFormat="1" ht="24.9" customHeight="1">
      <c r="B102" s="76" t="s">
        <v>93</v>
      </c>
      <c r="C102" s="110">
        <v>701</v>
      </c>
      <c r="D102" s="431" t="s">
        <v>260</v>
      </c>
      <c r="E102" s="432"/>
      <c r="F102" s="437"/>
      <c r="G102" s="421"/>
      <c r="H102" s="422"/>
      <c r="I102" s="268"/>
      <c r="J102" s="268"/>
      <c r="K102" s="268"/>
      <c r="L102" s="268"/>
      <c r="M102" s="178"/>
    </row>
    <row r="103" spans="2:24" s="10" customFormat="1" ht="24.9" customHeight="1">
      <c r="B103" s="76" t="s">
        <v>93</v>
      </c>
      <c r="C103" s="110">
        <v>702</v>
      </c>
      <c r="D103" s="439" t="s">
        <v>280</v>
      </c>
      <c r="E103" s="432"/>
      <c r="F103" s="438"/>
      <c r="G103" s="421"/>
      <c r="H103" s="422"/>
      <c r="I103" s="268"/>
      <c r="J103" s="268"/>
      <c r="K103" s="268"/>
      <c r="L103" s="268"/>
      <c r="M103" s="178"/>
    </row>
    <row r="104" spans="2:24" s="10" customFormat="1" ht="24.9" customHeight="1" thickBot="1">
      <c r="B104" s="175"/>
      <c r="C104" s="138"/>
      <c r="D104" s="176"/>
      <c r="E104" s="177"/>
      <c r="F104" s="138"/>
      <c r="G104" s="171"/>
      <c r="H104" s="171"/>
      <c r="I104" s="171"/>
      <c r="J104" s="172"/>
      <c r="K104" s="172"/>
      <c r="L104" s="172"/>
      <c r="M104" s="173"/>
    </row>
    <row r="105" spans="2:24" ht="14.4" thickTop="1" thickBot="1">
      <c r="B105" s="142"/>
      <c r="C105" s="145" t="s">
        <v>285</v>
      </c>
      <c r="D105" s="146"/>
      <c r="E105" s="146"/>
      <c r="F105" s="146"/>
      <c r="G105" s="146"/>
      <c r="H105" s="146"/>
      <c r="I105" s="146"/>
      <c r="J105" s="146"/>
      <c r="K105" s="146"/>
      <c r="L105" s="146"/>
      <c r="M105" s="179"/>
      <c r="N105" s="1"/>
      <c r="O105" s="1"/>
      <c r="P105" s="1"/>
      <c r="Q105" s="1"/>
      <c r="R105" s="1"/>
      <c r="S105" s="1"/>
      <c r="T105" s="1"/>
      <c r="U105" s="1"/>
      <c r="V105" s="1"/>
      <c r="W105" s="1"/>
      <c r="X105" s="1"/>
    </row>
    <row r="106" spans="2:24" ht="13.8" thickTop="1">
      <c r="N106" s="1"/>
      <c r="O106" s="1"/>
      <c r="P106" s="1"/>
      <c r="Q106" s="1"/>
      <c r="R106" s="1"/>
      <c r="S106" s="1"/>
      <c r="T106" s="1"/>
      <c r="U106" s="1"/>
      <c r="V106" s="1"/>
      <c r="W106" s="1"/>
      <c r="X106" s="1"/>
    </row>
    <row r="107" spans="2:24">
      <c r="N107" s="1"/>
      <c r="O107" s="1"/>
      <c r="P107" s="1"/>
      <c r="Q107" s="1"/>
      <c r="R107" s="1"/>
      <c r="S107" s="1"/>
      <c r="T107" s="1"/>
      <c r="U107" s="1"/>
      <c r="V107" s="1"/>
      <c r="W107" s="1"/>
      <c r="X107" s="1"/>
    </row>
    <row r="108" spans="2:24">
      <c r="N108" s="1"/>
      <c r="O108" s="1"/>
      <c r="P108" s="1"/>
      <c r="Q108" s="1"/>
      <c r="R108" s="1"/>
      <c r="S108" s="1"/>
      <c r="T108" s="1"/>
      <c r="U108" s="1"/>
      <c r="V108" s="1"/>
      <c r="W108" s="1"/>
      <c r="X108" s="1"/>
    </row>
    <row r="109" spans="2:24">
      <c r="N109" s="1"/>
      <c r="O109" s="1"/>
      <c r="P109" s="1"/>
      <c r="Q109" s="1"/>
      <c r="R109" s="1"/>
      <c r="S109" s="1"/>
      <c r="T109" s="1"/>
      <c r="U109" s="1"/>
      <c r="V109" s="1"/>
      <c r="W109" s="1"/>
      <c r="X109" s="1"/>
    </row>
    <row r="110" spans="2:24">
      <c r="N110" s="1"/>
      <c r="O110" s="1"/>
      <c r="P110" s="1"/>
      <c r="Q110" s="1"/>
      <c r="R110" s="1"/>
      <c r="S110" s="1"/>
      <c r="T110" s="1"/>
      <c r="U110" s="1"/>
      <c r="V110" s="1"/>
      <c r="W110" s="1"/>
      <c r="X110" s="1"/>
    </row>
    <row r="111" spans="2:24">
      <c r="N111" s="1"/>
      <c r="O111" s="1"/>
      <c r="P111" s="1"/>
      <c r="Q111" s="1"/>
      <c r="R111" s="1"/>
      <c r="S111" s="1"/>
      <c r="T111" s="1"/>
      <c r="U111" s="1"/>
      <c r="V111" s="1"/>
      <c r="W111" s="1"/>
      <c r="X111" s="1"/>
    </row>
    <row r="112" spans="2:24">
      <c r="N112" s="1"/>
      <c r="O112" s="1"/>
      <c r="P112" s="1"/>
      <c r="Q112" s="1"/>
      <c r="R112" s="1"/>
      <c r="S112" s="1"/>
      <c r="T112" s="1"/>
      <c r="U112" s="1"/>
      <c r="V112" s="1"/>
      <c r="W112" s="1"/>
      <c r="X112" s="1"/>
    </row>
    <row r="113" spans="14:24">
      <c r="N113" s="1"/>
      <c r="O113" s="1"/>
      <c r="P113" s="1"/>
      <c r="Q113" s="1"/>
      <c r="R113" s="1"/>
      <c r="S113" s="1"/>
      <c r="T113" s="1"/>
      <c r="U113" s="1"/>
      <c r="V113" s="1"/>
      <c r="W113" s="1"/>
      <c r="X113" s="1"/>
    </row>
    <row r="114" spans="14:24">
      <c r="N114" s="1"/>
      <c r="O114" s="1"/>
      <c r="P114" s="1"/>
      <c r="Q114" s="1"/>
      <c r="R114" s="1"/>
      <c r="S114" s="1"/>
      <c r="T114" s="1"/>
      <c r="U114" s="1"/>
      <c r="V114" s="1"/>
      <c r="W114" s="1"/>
      <c r="X114" s="1"/>
    </row>
    <row r="115" spans="14:24">
      <c r="N115" s="1"/>
      <c r="O115" s="1"/>
      <c r="P115" s="1"/>
      <c r="Q115" s="1"/>
      <c r="R115" s="1"/>
      <c r="S115" s="1"/>
      <c r="T115" s="1"/>
      <c r="U115" s="1"/>
      <c r="V115" s="1"/>
      <c r="W115" s="1"/>
      <c r="X115" s="1"/>
    </row>
    <row r="116" spans="14:24">
      <c r="N116" s="1"/>
      <c r="O116" s="1"/>
      <c r="P116" s="1"/>
      <c r="Q116" s="1"/>
      <c r="R116" s="1"/>
      <c r="S116" s="1"/>
      <c r="T116" s="1"/>
      <c r="U116" s="1"/>
      <c r="V116" s="1"/>
      <c r="W116" s="1"/>
      <c r="X116" s="1"/>
    </row>
    <row r="117" spans="14:24">
      <c r="N117" s="1"/>
      <c r="O117" s="1"/>
      <c r="P117" s="1"/>
      <c r="Q117" s="1"/>
      <c r="R117" s="1"/>
      <c r="S117" s="1"/>
      <c r="T117" s="1"/>
      <c r="U117" s="1"/>
      <c r="V117" s="1"/>
      <c r="W117" s="1"/>
      <c r="X117" s="1"/>
    </row>
    <row r="118" spans="14:24">
      <c r="N118" s="1"/>
      <c r="O118" s="1"/>
      <c r="P118" s="1"/>
      <c r="Q118" s="1"/>
      <c r="R118" s="1"/>
      <c r="S118" s="1"/>
      <c r="T118" s="1"/>
      <c r="U118" s="1"/>
      <c r="V118" s="1"/>
      <c r="W118" s="1"/>
      <c r="X118" s="1"/>
    </row>
    <row r="119" spans="14:24">
      <c r="N119" s="1"/>
      <c r="O119" s="1"/>
      <c r="P119" s="1"/>
      <c r="Q119" s="1"/>
      <c r="R119" s="1"/>
      <c r="S119" s="1"/>
      <c r="T119" s="1"/>
      <c r="U119" s="1"/>
      <c r="V119" s="1"/>
      <c r="W119" s="1"/>
      <c r="X119" s="1"/>
    </row>
    <row r="120" spans="14:24">
      <c r="N120" s="1"/>
      <c r="O120" s="1"/>
      <c r="P120" s="1"/>
      <c r="Q120" s="1"/>
      <c r="R120" s="1"/>
      <c r="S120" s="1"/>
      <c r="T120" s="1"/>
      <c r="U120" s="1"/>
      <c r="V120" s="1"/>
      <c r="W120" s="1"/>
      <c r="X120" s="1"/>
    </row>
    <row r="121" spans="14:24">
      <c r="N121" s="1"/>
      <c r="O121" s="1"/>
      <c r="P121" s="1"/>
      <c r="Q121" s="1"/>
      <c r="R121" s="1"/>
      <c r="S121" s="1"/>
      <c r="T121" s="1"/>
      <c r="U121" s="1"/>
      <c r="V121" s="1"/>
      <c r="W121" s="1"/>
      <c r="X121" s="1"/>
    </row>
    <row r="122" spans="14:24">
      <c r="N122" s="1"/>
      <c r="O122" s="1"/>
      <c r="P122" s="1"/>
      <c r="Q122" s="1"/>
      <c r="R122" s="1"/>
      <c r="S122" s="1"/>
      <c r="T122" s="1"/>
      <c r="U122" s="1"/>
      <c r="V122" s="1"/>
      <c r="W122" s="1"/>
      <c r="X122" s="1"/>
    </row>
    <row r="123" spans="14:24">
      <c r="N123" s="1"/>
      <c r="O123" s="1"/>
      <c r="P123" s="1"/>
      <c r="Q123" s="1"/>
      <c r="R123" s="1"/>
      <c r="S123" s="1"/>
      <c r="T123" s="1"/>
      <c r="U123" s="1"/>
      <c r="V123" s="1"/>
      <c r="W123" s="1"/>
      <c r="X123" s="1"/>
    </row>
    <row r="124" spans="14:24">
      <c r="N124" s="1"/>
      <c r="O124" s="1"/>
      <c r="P124" s="1"/>
      <c r="Q124" s="1"/>
      <c r="R124" s="1"/>
      <c r="S124" s="1"/>
      <c r="T124" s="1"/>
      <c r="U124" s="1"/>
      <c r="V124" s="1"/>
      <c r="W124" s="1"/>
      <c r="X124" s="1"/>
    </row>
    <row r="125" spans="14:24">
      <c r="N125" s="1"/>
      <c r="O125" s="1"/>
      <c r="P125" s="1"/>
      <c r="Q125" s="1"/>
      <c r="R125" s="1"/>
      <c r="S125" s="1"/>
      <c r="T125" s="1"/>
      <c r="U125" s="1"/>
      <c r="V125" s="1"/>
      <c r="W125" s="1"/>
      <c r="X125" s="1"/>
    </row>
    <row r="126" spans="14:24">
      <c r="N126" s="1"/>
      <c r="O126" s="1"/>
      <c r="P126" s="1"/>
      <c r="Q126" s="1"/>
      <c r="R126" s="1"/>
      <c r="S126" s="1"/>
      <c r="T126" s="1"/>
      <c r="U126" s="1"/>
      <c r="V126" s="1"/>
      <c r="W126" s="1"/>
      <c r="X126" s="1"/>
    </row>
    <row r="127" spans="14:24">
      <c r="N127" s="1"/>
      <c r="O127" s="1"/>
      <c r="P127" s="1"/>
      <c r="Q127" s="1"/>
      <c r="R127" s="1"/>
      <c r="S127" s="1"/>
      <c r="T127" s="1"/>
      <c r="U127" s="1"/>
      <c r="V127" s="1"/>
      <c r="W127" s="1"/>
      <c r="X127" s="1"/>
    </row>
    <row r="128" spans="14:24">
      <c r="N128" s="1"/>
      <c r="O128" s="1"/>
      <c r="P128" s="1"/>
      <c r="Q128" s="1"/>
      <c r="R128" s="1"/>
      <c r="S128" s="1"/>
      <c r="T128" s="1"/>
      <c r="U128" s="1"/>
      <c r="V128" s="1"/>
      <c r="W128" s="1"/>
      <c r="X128" s="1"/>
    </row>
    <row r="129" spans="14:24">
      <c r="N129" s="1"/>
      <c r="O129" s="1"/>
      <c r="P129" s="1"/>
      <c r="Q129" s="1"/>
      <c r="R129" s="1"/>
      <c r="S129" s="1"/>
      <c r="T129" s="1"/>
      <c r="U129" s="1"/>
      <c r="V129" s="1"/>
      <c r="W129" s="1"/>
      <c r="X129" s="1"/>
    </row>
    <row r="130" spans="14:24">
      <c r="N130" s="1"/>
      <c r="O130" s="1"/>
      <c r="P130" s="1"/>
      <c r="Q130" s="1"/>
      <c r="R130" s="1"/>
      <c r="S130" s="1"/>
      <c r="T130" s="1"/>
      <c r="U130" s="1"/>
      <c r="V130" s="1"/>
      <c r="W130" s="1"/>
      <c r="X130" s="1"/>
    </row>
    <row r="131" spans="14:24">
      <c r="N131" s="1"/>
      <c r="O131" s="1"/>
      <c r="P131" s="1"/>
      <c r="Q131" s="1"/>
      <c r="R131" s="1"/>
      <c r="S131" s="1"/>
      <c r="T131" s="1"/>
      <c r="U131" s="1"/>
      <c r="V131" s="1"/>
      <c r="W131" s="1"/>
      <c r="X131" s="1"/>
    </row>
    <row r="132" spans="14:24">
      <c r="N132" s="1"/>
      <c r="O132" s="1"/>
      <c r="P132" s="1"/>
      <c r="Q132" s="1"/>
      <c r="R132" s="1"/>
      <c r="S132" s="1"/>
      <c r="T132" s="1"/>
      <c r="U132" s="1"/>
      <c r="V132" s="1"/>
      <c r="W132" s="1"/>
      <c r="X132" s="1"/>
    </row>
    <row r="133" spans="14:24">
      <c r="N133" s="1"/>
      <c r="O133" s="1"/>
      <c r="P133" s="1"/>
      <c r="Q133" s="1"/>
      <c r="R133" s="1"/>
      <c r="S133" s="1"/>
      <c r="T133" s="1"/>
      <c r="U133" s="1"/>
      <c r="V133" s="1"/>
      <c r="W133" s="1"/>
      <c r="X133" s="1"/>
    </row>
    <row r="134" spans="14:24">
      <c r="N134" s="1"/>
      <c r="O134" s="1"/>
      <c r="P134" s="1"/>
      <c r="Q134" s="1"/>
      <c r="R134" s="1"/>
      <c r="S134" s="1"/>
      <c r="T134" s="1"/>
      <c r="U134" s="1"/>
      <c r="V134" s="1"/>
      <c r="W134" s="1"/>
      <c r="X134" s="1"/>
    </row>
    <row r="135" spans="14:24">
      <c r="N135" s="1"/>
      <c r="O135" s="1"/>
      <c r="P135" s="1"/>
      <c r="Q135" s="1"/>
      <c r="R135" s="1"/>
      <c r="S135" s="1"/>
      <c r="T135" s="1"/>
      <c r="U135" s="1"/>
      <c r="V135" s="1"/>
      <c r="W135" s="1"/>
      <c r="X135" s="1"/>
    </row>
    <row r="136" spans="14:24">
      <c r="N136" s="1"/>
      <c r="O136" s="1"/>
      <c r="P136" s="1"/>
      <c r="Q136" s="1"/>
      <c r="R136" s="1"/>
      <c r="S136" s="1"/>
      <c r="T136" s="1"/>
      <c r="U136" s="1"/>
      <c r="V136" s="1"/>
      <c r="W136" s="1"/>
      <c r="X136" s="1"/>
    </row>
    <row r="137" spans="14:24">
      <c r="N137" s="1"/>
      <c r="O137" s="1"/>
      <c r="P137" s="1"/>
      <c r="Q137" s="1"/>
      <c r="R137" s="1"/>
      <c r="S137" s="1"/>
      <c r="T137" s="1"/>
      <c r="U137" s="1"/>
      <c r="V137" s="1"/>
      <c r="W137" s="1"/>
      <c r="X137" s="1"/>
    </row>
    <row r="138" spans="14:24">
      <c r="N138" s="1"/>
      <c r="O138" s="1"/>
      <c r="P138" s="1"/>
      <c r="Q138" s="1"/>
      <c r="R138" s="1"/>
      <c r="S138" s="1"/>
      <c r="T138" s="1"/>
      <c r="U138" s="1"/>
      <c r="V138" s="1"/>
      <c r="W138" s="1"/>
      <c r="X138" s="1"/>
    </row>
    <row r="139" spans="14:24">
      <c r="N139" s="1"/>
      <c r="O139" s="1"/>
      <c r="P139" s="1"/>
      <c r="Q139" s="1"/>
      <c r="R139" s="1"/>
      <c r="S139" s="1"/>
      <c r="T139" s="1"/>
      <c r="U139" s="1"/>
      <c r="V139" s="1"/>
      <c r="W139" s="1"/>
      <c r="X139" s="1"/>
    </row>
    <row r="140" spans="14:24">
      <c r="N140" s="1"/>
      <c r="O140" s="1"/>
      <c r="P140" s="1"/>
      <c r="Q140" s="1"/>
      <c r="R140" s="1"/>
      <c r="S140" s="1"/>
      <c r="T140" s="1"/>
      <c r="U140" s="1"/>
      <c r="V140" s="1"/>
      <c r="W140" s="1"/>
      <c r="X140" s="1"/>
    </row>
    <row r="141" spans="14:24">
      <c r="N141" s="1"/>
      <c r="O141" s="1"/>
      <c r="P141" s="1"/>
      <c r="Q141" s="1"/>
      <c r="R141" s="1"/>
      <c r="S141" s="1"/>
      <c r="T141" s="1"/>
      <c r="U141" s="1"/>
      <c r="V141" s="1"/>
      <c r="W141" s="1"/>
      <c r="X141" s="1"/>
    </row>
    <row r="142" spans="14:24">
      <c r="N142" s="1"/>
      <c r="O142" s="1"/>
      <c r="P142" s="1"/>
      <c r="Q142" s="1"/>
      <c r="R142" s="1"/>
      <c r="S142" s="1"/>
      <c r="T142" s="1"/>
      <c r="U142" s="1"/>
      <c r="V142" s="1"/>
      <c r="W142" s="1"/>
      <c r="X142" s="1"/>
    </row>
    <row r="143" spans="14:24">
      <c r="N143" s="1"/>
      <c r="O143" s="1"/>
      <c r="P143" s="1"/>
      <c r="Q143" s="1"/>
      <c r="R143" s="1"/>
      <c r="S143" s="1"/>
      <c r="T143" s="1"/>
      <c r="U143" s="1"/>
      <c r="V143" s="1"/>
      <c r="W143" s="1"/>
      <c r="X143" s="1"/>
    </row>
    <row r="144" spans="14:24">
      <c r="N144" s="1"/>
      <c r="O144" s="1"/>
      <c r="P144" s="1"/>
      <c r="Q144" s="1"/>
      <c r="R144" s="1"/>
      <c r="S144" s="1"/>
      <c r="T144" s="1"/>
      <c r="U144" s="1"/>
      <c r="V144" s="1"/>
      <c r="W144" s="1"/>
      <c r="X144" s="1"/>
    </row>
    <row r="145" spans="14:24">
      <c r="N145" s="1"/>
      <c r="O145" s="1"/>
      <c r="P145" s="1"/>
      <c r="Q145" s="1"/>
      <c r="R145" s="1"/>
      <c r="S145" s="1"/>
      <c r="T145" s="1"/>
      <c r="U145" s="1"/>
      <c r="V145" s="1"/>
      <c r="W145" s="1"/>
      <c r="X145" s="1"/>
    </row>
    <row r="146" spans="14:24">
      <c r="N146" s="1"/>
      <c r="O146" s="1"/>
      <c r="P146" s="1"/>
      <c r="Q146" s="1"/>
      <c r="R146" s="1"/>
      <c r="S146" s="1"/>
      <c r="T146" s="1"/>
      <c r="U146" s="1"/>
      <c r="V146" s="1"/>
      <c r="W146" s="1"/>
      <c r="X146" s="1"/>
    </row>
    <row r="147" spans="14:24">
      <c r="N147" s="1"/>
      <c r="O147" s="1"/>
      <c r="P147" s="1"/>
      <c r="Q147" s="1"/>
      <c r="R147" s="1"/>
      <c r="S147" s="1"/>
      <c r="T147" s="1"/>
      <c r="U147" s="1"/>
      <c r="V147" s="1"/>
      <c r="W147" s="1"/>
      <c r="X147" s="1"/>
    </row>
    <row r="148" spans="14:24">
      <c r="N148" s="1"/>
      <c r="O148" s="1"/>
      <c r="P148" s="1"/>
      <c r="Q148" s="1"/>
      <c r="R148" s="1"/>
      <c r="S148" s="1"/>
      <c r="T148" s="1"/>
      <c r="U148" s="1"/>
      <c r="V148" s="1"/>
      <c r="W148" s="1"/>
      <c r="X148" s="1"/>
    </row>
    <row r="149" spans="14:24">
      <c r="N149" s="1"/>
      <c r="O149" s="1"/>
      <c r="P149" s="1"/>
      <c r="Q149" s="1"/>
      <c r="R149" s="1"/>
      <c r="S149" s="1"/>
      <c r="T149" s="1"/>
      <c r="U149" s="1"/>
      <c r="V149" s="1"/>
      <c r="W149" s="1"/>
      <c r="X149" s="1"/>
    </row>
    <row r="150" spans="14:24">
      <c r="N150" s="1"/>
      <c r="O150" s="1"/>
      <c r="P150" s="1"/>
      <c r="Q150" s="1"/>
      <c r="R150" s="1"/>
      <c r="S150" s="1"/>
      <c r="T150" s="1"/>
      <c r="U150" s="1"/>
      <c r="V150" s="1"/>
      <c r="W150" s="1"/>
      <c r="X150" s="1"/>
    </row>
    <row r="151" spans="14:24">
      <c r="N151" s="1"/>
      <c r="O151" s="1"/>
      <c r="P151" s="1"/>
      <c r="Q151" s="1"/>
      <c r="R151" s="1"/>
      <c r="S151" s="1"/>
      <c r="T151" s="1"/>
      <c r="U151" s="1"/>
      <c r="V151" s="1"/>
      <c r="W151" s="1"/>
      <c r="X151" s="1"/>
    </row>
    <row r="152" spans="14:24">
      <c r="N152" s="1"/>
      <c r="O152" s="1"/>
      <c r="P152" s="1"/>
      <c r="Q152" s="1"/>
      <c r="R152" s="1"/>
      <c r="S152" s="1"/>
      <c r="T152" s="1"/>
      <c r="U152" s="1"/>
      <c r="V152" s="1"/>
      <c r="W152" s="1"/>
      <c r="X152" s="1"/>
    </row>
    <row r="153" spans="14:24">
      <c r="N153" s="1"/>
      <c r="O153" s="1"/>
      <c r="P153" s="1"/>
      <c r="Q153" s="1"/>
      <c r="R153" s="1"/>
      <c r="S153" s="1"/>
      <c r="T153" s="1"/>
      <c r="U153" s="1"/>
      <c r="V153" s="1"/>
      <c r="W153" s="1"/>
      <c r="X153" s="1"/>
    </row>
    <row r="154" spans="14:24">
      <c r="N154" s="1"/>
      <c r="O154" s="1"/>
      <c r="P154" s="1"/>
      <c r="Q154" s="1"/>
      <c r="R154" s="1"/>
      <c r="S154" s="1"/>
      <c r="T154" s="1"/>
      <c r="U154" s="1"/>
      <c r="V154" s="1"/>
      <c r="W154" s="1"/>
      <c r="X154" s="1"/>
    </row>
    <row r="155" spans="14:24">
      <c r="N155" s="1"/>
      <c r="O155" s="1"/>
      <c r="P155" s="1"/>
      <c r="Q155" s="1"/>
      <c r="R155" s="1"/>
      <c r="S155" s="1"/>
      <c r="T155" s="1"/>
      <c r="U155" s="1"/>
      <c r="V155" s="1"/>
      <c r="W155" s="1"/>
      <c r="X155" s="1"/>
    </row>
    <row r="156" spans="14:24">
      <c r="N156" s="1"/>
      <c r="O156" s="1"/>
      <c r="P156" s="1"/>
      <c r="Q156" s="1"/>
      <c r="R156" s="1"/>
      <c r="S156" s="1"/>
      <c r="T156" s="1"/>
      <c r="U156" s="1"/>
      <c r="V156" s="1"/>
      <c r="W156" s="1"/>
      <c r="X156" s="1"/>
    </row>
    <row r="157" spans="14:24">
      <c r="N157" s="1"/>
      <c r="O157" s="1"/>
      <c r="P157" s="1"/>
      <c r="Q157" s="1"/>
      <c r="R157" s="1"/>
      <c r="S157" s="1"/>
      <c r="T157" s="1"/>
      <c r="U157" s="1"/>
      <c r="V157" s="1"/>
      <c r="W157" s="1"/>
      <c r="X157" s="1"/>
    </row>
    <row r="158" spans="14:24">
      <c r="N158" s="1"/>
      <c r="O158" s="1"/>
      <c r="P158" s="1"/>
      <c r="Q158" s="1"/>
      <c r="R158" s="1"/>
      <c r="S158" s="1"/>
      <c r="T158" s="1"/>
      <c r="U158" s="1"/>
      <c r="V158" s="1"/>
      <c r="W158" s="1"/>
      <c r="X158" s="1"/>
    </row>
    <row r="159" spans="14:24">
      <c r="N159" s="1"/>
      <c r="O159" s="1"/>
      <c r="P159" s="1"/>
      <c r="Q159" s="1"/>
      <c r="R159" s="1"/>
      <c r="S159" s="1"/>
      <c r="T159" s="1"/>
      <c r="U159" s="1"/>
      <c r="V159" s="1"/>
      <c r="W159" s="1"/>
      <c r="X159" s="1"/>
    </row>
    <row r="160" spans="14:24">
      <c r="N160" s="1"/>
      <c r="O160" s="1"/>
      <c r="P160" s="1"/>
      <c r="Q160" s="1"/>
      <c r="R160" s="1"/>
      <c r="S160" s="1"/>
      <c r="T160" s="1"/>
      <c r="U160" s="1"/>
      <c r="V160" s="1"/>
      <c r="W160" s="1"/>
      <c r="X160" s="1"/>
    </row>
    <row r="161" spans="14:24">
      <c r="N161" s="1"/>
      <c r="O161" s="1"/>
      <c r="P161" s="1"/>
      <c r="Q161" s="1"/>
      <c r="R161" s="1"/>
      <c r="S161" s="1"/>
      <c r="T161" s="1"/>
      <c r="U161" s="1"/>
      <c r="V161" s="1"/>
      <c r="W161" s="1"/>
      <c r="X161" s="1"/>
    </row>
    <row r="162" spans="14:24">
      <c r="N162" s="1"/>
      <c r="O162" s="1"/>
      <c r="P162" s="1"/>
      <c r="Q162" s="1"/>
      <c r="R162" s="1"/>
      <c r="S162" s="1"/>
      <c r="T162" s="1"/>
      <c r="U162" s="1"/>
      <c r="V162" s="1"/>
      <c r="W162" s="1"/>
      <c r="X162" s="1"/>
    </row>
    <row r="163" spans="14:24">
      <c r="N163" s="1"/>
      <c r="O163" s="1"/>
      <c r="P163" s="1"/>
      <c r="Q163" s="1"/>
      <c r="R163" s="1"/>
      <c r="S163" s="1"/>
      <c r="T163" s="1"/>
      <c r="U163" s="1"/>
      <c r="V163" s="1"/>
      <c r="W163" s="1"/>
      <c r="X163" s="1"/>
    </row>
    <row r="164" spans="14:24">
      <c r="N164" s="1"/>
      <c r="O164" s="1"/>
      <c r="P164" s="1"/>
      <c r="Q164" s="1"/>
      <c r="R164" s="1"/>
      <c r="S164" s="1"/>
      <c r="T164" s="1"/>
      <c r="U164" s="1"/>
      <c r="V164" s="1"/>
      <c r="W164" s="1"/>
      <c r="X164" s="1"/>
    </row>
    <row r="165" spans="14:24">
      <c r="N165" s="1"/>
      <c r="O165" s="1"/>
      <c r="P165" s="1"/>
      <c r="Q165" s="1"/>
      <c r="R165" s="1"/>
      <c r="S165" s="1"/>
      <c r="T165" s="1"/>
      <c r="U165" s="1"/>
      <c r="V165" s="1"/>
      <c r="W165" s="1"/>
      <c r="X165" s="1"/>
    </row>
    <row r="166" spans="14:24">
      <c r="N166" s="1"/>
      <c r="O166" s="1"/>
      <c r="P166" s="1"/>
      <c r="Q166" s="1"/>
      <c r="R166" s="1"/>
      <c r="S166" s="1"/>
      <c r="T166" s="1"/>
      <c r="U166" s="1"/>
      <c r="V166" s="1"/>
      <c r="W166" s="1"/>
      <c r="X166" s="1"/>
    </row>
    <row r="167" spans="14:24">
      <c r="N167" s="1"/>
      <c r="O167" s="1"/>
      <c r="P167" s="1"/>
      <c r="Q167" s="1"/>
      <c r="R167" s="1"/>
      <c r="S167" s="1"/>
      <c r="T167" s="1"/>
      <c r="U167" s="1"/>
      <c r="V167" s="1"/>
      <c r="W167" s="1"/>
      <c r="X167" s="1"/>
    </row>
  </sheetData>
  <sheetProtection sheet="1" objects="1" scenarios="1"/>
  <mergeCells count="75">
    <mergeCell ref="D102:E102"/>
    <mergeCell ref="F102:F103"/>
    <mergeCell ref="G102:H102"/>
    <mergeCell ref="D103:E103"/>
    <mergeCell ref="G103:H103"/>
    <mergeCell ref="B97:F97"/>
    <mergeCell ref="G97:M98"/>
    <mergeCell ref="D98:F98"/>
    <mergeCell ref="D99:F100"/>
    <mergeCell ref="G99:L99"/>
    <mergeCell ref="G100:H100"/>
    <mergeCell ref="D94:E94"/>
    <mergeCell ref="D95:E95"/>
    <mergeCell ref="F85:F95"/>
    <mergeCell ref="D85:E85"/>
    <mergeCell ref="D86:E86"/>
    <mergeCell ref="D87:E87"/>
    <mergeCell ref="D88:E88"/>
    <mergeCell ref="D89:E89"/>
    <mergeCell ref="D91:E91"/>
    <mergeCell ref="D93:E93"/>
    <mergeCell ref="G95:H95"/>
    <mergeCell ref="G82:L82"/>
    <mergeCell ref="G83:H83"/>
    <mergeCell ref="G90:H90"/>
    <mergeCell ref="G91:H91"/>
    <mergeCell ref="G92:H92"/>
    <mergeCell ref="G85:H85"/>
    <mergeCell ref="G93:H93"/>
    <mergeCell ref="G94:H94"/>
    <mergeCell ref="G89:H89"/>
    <mergeCell ref="G88:H88"/>
    <mergeCell ref="D82:F83"/>
    <mergeCell ref="B80:F80"/>
    <mergeCell ref="D81:F81"/>
    <mergeCell ref="D90:E90"/>
    <mergeCell ref="D92:E92"/>
    <mergeCell ref="J75:L76"/>
    <mergeCell ref="J77:L77"/>
    <mergeCell ref="J73:L73"/>
    <mergeCell ref="G86:H86"/>
    <mergeCell ref="G87:H87"/>
    <mergeCell ref="G80:M81"/>
    <mergeCell ref="J68:L68"/>
    <mergeCell ref="I46:I47"/>
    <mergeCell ref="B44:F44"/>
    <mergeCell ref="G44:M45"/>
    <mergeCell ref="D45:F45"/>
    <mergeCell ref="J46:J47"/>
    <mergeCell ref="J4:J5"/>
    <mergeCell ref="J12:L12"/>
    <mergeCell ref="G46:G47"/>
    <mergeCell ref="E46:E47"/>
    <mergeCell ref="F46:F47"/>
    <mergeCell ref="L4:L5"/>
    <mergeCell ref="J35:L35"/>
    <mergeCell ref="J33:L33"/>
    <mergeCell ref="J34:L34"/>
    <mergeCell ref="J36:L36"/>
    <mergeCell ref="B1:F1"/>
    <mergeCell ref="G1:M1"/>
    <mergeCell ref="G2:M3"/>
    <mergeCell ref="B2:F2"/>
    <mergeCell ref="B46:C47"/>
    <mergeCell ref="F4:F5"/>
    <mergeCell ref="G4:G5"/>
    <mergeCell ref="L46:L47"/>
    <mergeCell ref="D3:F3"/>
    <mergeCell ref="K4:K5"/>
    <mergeCell ref="B4:C5"/>
    <mergeCell ref="K46:K47"/>
    <mergeCell ref="I4:I5"/>
    <mergeCell ref="D46:D47"/>
    <mergeCell ref="D4:D5"/>
    <mergeCell ref="E4:E5"/>
  </mergeCells>
  <phoneticPr fontId="2" type="noConversion"/>
  <conditionalFormatting sqref="D81:F81 D45:F45 D3:F3 D98:F98">
    <cfRule type="cellIs" dxfId="4" priority="2" stopIfTrue="1" operator="equal">
      <formula>0</formula>
    </cfRule>
  </conditionalFormatting>
  <pageMargins left="0.75" right="0.75" top="1" bottom="1" header="0.5" footer="0.5"/>
  <pageSetup scale="61" orientation="portrait" r:id="rId1"/>
  <headerFooter alignWithMargins="0">
    <oddHeader xml:space="preserve">&amp;LLSIORB
Toll Collection System RFP&amp;RAppendix B
Price Proposal </oddHeader>
    <oddFooter>&amp;C
&amp;R&amp;F&amp;A</oddFooter>
  </headerFooter>
  <rowBreaks count="2" manualBreakCount="2">
    <brk id="43" min="1" max="12" man="1"/>
    <brk id="79" min="1" max="12" man="1"/>
  </rowBreaks>
</worksheet>
</file>

<file path=xl/worksheets/sheet5.xml><?xml version="1.0" encoding="utf-8"?>
<worksheet xmlns="http://schemas.openxmlformats.org/spreadsheetml/2006/main" xmlns:r="http://schemas.openxmlformats.org/officeDocument/2006/relationships">
  <sheetPr codeName="Sheet6"/>
  <dimension ref="B1:I42"/>
  <sheetViews>
    <sheetView view="pageBreakPreview" zoomScale="115" zoomScaleNormal="100" zoomScaleSheetLayoutView="115" workbookViewId="0">
      <selection activeCell="G40" sqref="G40"/>
    </sheetView>
  </sheetViews>
  <sheetFormatPr defaultColWidth="9.109375" defaultRowHeight="13.2"/>
  <cols>
    <col min="1" max="1" width="1.6640625" style="1" customWidth="1"/>
    <col min="2" max="2" width="3.6640625" style="2" customWidth="1"/>
    <col min="3" max="3" width="6" style="2" customWidth="1"/>
    <col min="4" max="4" width="31" style="1" customWidth="1"/>
    <col min="5" max="5" width="9.6640625" style="1" customWidth="1"/>
    <col min="6" max="6" width="10.6640625" style="1" customWidth="1"/>
    <col min="7" max="7" width="11.6640625" style="1" customWidth="1"/>
    <col min="8" max="8" width="11.6640625" style="2" customWidth="1"/>
    <col min="9" max="9" width="10.44140625" style="1" customWidth="1"/>
    <col min="10" max="16384" width="9.109375" style="1"/>
  </cols>
  <sheetData>
    <row r="1" spans="2:9" s="3" customFormat="1" ht="33.6" customHeight="1" thickTop="1" thickBot="1">
      <c r="B1" s="448" t="s">
        <v>275</v>
      </c>
      <c r="C1" s="449"/>
      <c r="D1" s="449"/>
      <c r="E1" s="449"/>
      <c r="F1" s="450"/>
      <c r="G1" s="440" t="s">
        <v>94</v>
      </c>
      <c r="H1" s="441"/>
      <c r="I1" s="62"/>
    </row>
    <row r="2" spans="2:9" s="3" customFormat="1" ht="12.75" customHeight="1" thickTop="1">
      <c r="B2" s="445" t="s">
        <v>76</v>
      </c>
      <c r="C2" s="446"/>
      <c r="D2" s="446"/>
      <c r="E2" s="446"/>
      <c r="F2" s="447"/>
      <c r="G2" s="4" t="s">
        <v>65</v>
      </c>
      <c r="H2" s="250" t="s">
        <v>284</v>
      </c>
    </row>
    <row r="3" spans="2:9" s="3" customFormat="1" ht="12.75" customHeight="1">
      <c r="B3" s="451"/>
      <c r="C3" s="452"/>
      <c r="D3" s="452"/>
      <c r="E3" s="452"/>
      <c r="F3" s="453"/>
      <c r="G3" s="11" t="s">
        <v>64</v>
      </c>
      <c r="H3" s="249" t="s">
        <v>267</v>
      </c>
    </row>
    <row r="4" spans="2:9" s="3" customFormat="1" ht="12.75" customHeight="1">
      <c r="B4" s="381" t="s">
        <v>74</v>
      </c>
      <c r="C4" s="382"/>
      <c r="D4" s="385" t="s">
        <v>73</v>
      </c>
      <c r="E4" s="387" t="s">
        <v>97</v>
      </c>
      <c r="F4" s="387" t="s">
        <v>35</v>
      </c>
      <c r="G4" s="35" t="s">
        <v>85</v>
      </c>
      <c r="H4" s="318" t="s">
        <v>319</v>
      </c>
    </row>
    <row r="5" spans="2:9" s="3" customFormat="1" ht="12.75" customHeight="1">
      <c r="B5" s="442"/>
      <c r="C5" s="384"/>
      <c r="D5" s="443"/>
      <c r="E5" s="444"/>
      <c r="F5" s="444"/>
      <c r="G5" s="36" t="s">
        <v>29</v>
      </c>
      <c r="H5" s="38" t="s">
        <v>84</v>
      </c>
    </row>
    <row r="6" spans="2:9" s="3" customFormat="1" ht="12.75" customHeight="1">
      <c r="B6" s="180"/>
      <c r="C6" s="181"/>
      <c r="D6" s="181"/>
      <c r="E6" s="148"/>
      <c r="F6" s="148"/>
      <c r="G6" s="182"/>
      <c r="H6" s="183"/>
    </row>
    <row r="7" spans="2:9" s="10" customFormat="1" ht="20.100000000000001" customHeight="1">
      <c r="B7" s="76" t="s">
        <v>101</v>
      </c>
      <c r="C7" s="113">
        <v>1</v>
      </c>
      <c r="D7" s="184" t="s">
        <v>86</v>
      </c>
      <c r="E7" s="115">
        <f t="shared" ref="E7:E20" si="0">SUM(G7:H7)</f>
        <v>1</v>
      </c>
      <c r="F7" s="116" t="s">
        <v>6</v>
      </c>
      <c r="G7" s="119">
        <v>1</v>
      </c>
      <c r="H7" s="185"/>
    </row>
    <row r="8" spans="2:9" s="10" customFormat="1" ht="20.100000000000001" customHeight="1">
      <c r="B8" s="76" t="s">
        <v>101</v>
      </c>
      <c r="C8" s="113">
        <v>2</v>
      </c>
      <c r="D8" s="184" t="s">
        <v>87</v>
      </c>
      <c r="E8" s="115">
        <f t="shared" si="0"/>
        <v>1</v>
      </c>
      <c r="F8" s="115" t="s">
        <v>6</v>
      </c>
      <c r="G8" s="119">
        <v>1</v>
      </c>
      <c r="H8" s="185"/>
    </row>
    <row r="9" spans="2:9" s="10" customFormat="1" ht="20.100000000000001" customHeight="1">
      <c r="B9" s="76" t="s">
        <v>101</v>
      </c>
      <c r="C9" s="113">
        <v>3</v>
      </c>
      <c r="D9" s="184" t="s">
        <v>88</v>
      </c>
      <c r="E9" s="115">
        <f t="shared" si="0"/>
        <v>1</v>
      </c>
      <c r="F9" s="116" t="s">
        <v>6</v>
      </c>
      <c r="G9" s="119">
        <v>1</v>
      </c>
      <c r="H9" s="185"/>
    </row>
    <row r="10" spans="2:9" s="10" customFormat="1" ht="20.100000000000001" customHeight="1">
      <c r="B10" s="76" t="s">
        <v>101</v>
      </c>
      <c r="C10" s="113">
        <v>4</v>
      </c>
      <c r="D10" s="186" t="s">
        <v>90</v>
      </c>
      <c r="E10" s="115">
        <f t="shared" si="0"/>
        <v>1</v>
      </c>
      <c r="F10" s="116" t="s">
        <v>6</v>
      </c>
      <c r="G10" s="119">
        <v>1</v>
      </c>
      <c r="H10" s="185"/>
    </row>
    <row r="11" spans="2:9" s="10" customFormat="1" ht="20.100000000000001" customHeight="1">
      <c r="B11" s="76" t="s">
        <v>101</v>
      </c>
      <c r="C11" s="113">
        <v>5</v>
      </c>
      <c r="D11" s="186" t="s">
        <v>133</v>
      </c>
      <c r="E11" s="115">
        <f t="shared" si="0"/>
        <v>1</v>
      </c>
      <c r="F11" s="116" t="s">
        <v>6</v>
      </c>
      <c r="G11" s="119">
        <v>1</v>
      </c>
      <c r="H11" s="185"/>
    </row>
    <row r="12" spans="2:9" s="10" customFormat="1" ht="20.100000000000001" customHeight="1">
      <c r="B12" s="76" t="s">
        <v>101</v>
      </c>
      <c r="C12" s="113">
        <v>6</v>
      </c>
      <c r="D12" s="184" t="s">
        <v>91</v>
      </c>
      <c r="E12" s="115">
        <f t="shared" si="0"/>
        <v>1</v>
      </c>
      <c r="F12" s="116" t="s">
        <v>6</v>
      </c>
      <c r="G12" s="119">
        <v>1</v>
      </c>
      <c r="H12" s="185"/>
    </row>
    <row r="13" spans="2:9" s="10" customFormat="1" ht="20.100000000000001" customHeight="1">
      <c r="B13" s="76" t="s">
        <v>101</v>
      </c>
      <c r="C13" s="113">
        <v>7</v>
      </c>
      <c r="D13" s="260" t="s">
        <v>283</v>
      </c>
      <c r="E13" s="115">
        <f t="shared" si="0"/>
        <v>18</v>
      </c>
      <c r="F13" s="116" t="s">
        <v>44</v>
      </c>
      <c r="G13" s="119">
        <v>10</v>
      </c>
      <c r="H13" s="185">
        <v>8</v>
      </c>
    </row>
    <row r="14" spans="2:9" s="10" customFormat="1" ht="20.100000000000001" customHeight="1">
      <c r="B14" s="76" t="s">
        <v>101</v>
      </c>
      <c r="C14" s="113">
        <v>9</v>
      </c>
      <c r="D14" s="186" t="s">
        <v>89</v>
      </c>
      <c r="E14" s="115">
        <f t="shared" si="0"/>
        <v>67</v>
      </c>
      <c r="F14" s="110" t="s">
        <v>44</v>
      </c>
      <c r="G14" s="120">
        <v>55</v>
      </c>
      <c r="H14" s="185">
        <v>12</v>
      </c>
    </row>
    <row r="15" spans="2:9" s="10" customFormat="1" ht="20.100000000000001" customHeight="1">
      <c r="B15" s="76" t="s">
        <v>101</v>
      </c>
      <c r="C15" s="113">
        <v>10</v>
      </c>
      <c r="D15" s="184" t="s">
        <v>25</v>
      </c>
      <c r="E15" s="115">
        <f t="shared" si="0"/>
        <v>1</v>
      </c>
      <c r="F15" s="116" t="s">
        <v>6</v>
      </c>
      <c r="G15" s="119">
        <v>1</v>
      </c>
      <c r="H15" s="185"/>
    </row>
    <row r="16" spans="2:9" s="10" customFormat="1" ht="20.100000000000001" customHeight="1">
      <c r="B16" s="76" t="s">
        <v>101</v>
      </c>
      <c r="C16" s="113">
        <v>11</v>
      </c>
      <c r="D16" s="227" t="s">
        <v>268</v>
      </c>
      <c r="E16" s="115">
        <f t="shared" si="0"/>
        <v>1</v>
      </c>
      <c r="F16" s="116" t="s">
        <v>6</v>
      </c>
      <c r="G16" s="119">
        <v>1</v>
      </c>
      <c r="H16" s="185"/>
    </row>
    <row r="17" spans="2:8" s="10" customFormat="1" ht="20.100000000000001" customHeight="1">
      <c r="B17" s="76" t="s">
        <v>101</v>
      </c>
      <c r="C17" s="113">
        <v>12</v>
      </c>
      <c r="D17" s="184" t="s">
        <v>92</v>
      </c>
      <c r="E17" s="115">
        <f t="shared" si="0"/>
        <v>1</v>
      </c>
      <c r="F17" s="115" t="s">
        <v>6</v>
      </c>
      <c r="G17" s="119">
        <v>1</v>
      </c>
      <c r="H17" s="185"/>
    </row>
    <row r="18" spans="2:8" s="10" customFormat="1" ht="20.100000000000001" customHeight="1">
      <c r="B18" s="76" t="s">
        <v>101</v>
      </c>
      <c r="C18" s="113">
        <v>13</v>
      </c>
      <c r="D18" s="227" t="s">
        <v>269</v>
      </c>
      <c r="E18" s="115">
        <f t="shared" si="0"/>
        <v>1</v>
      </c>
      <c r="F18" s="115" t="s">
        <v>6</v>
      </c>
      <c r="G18" s="119">
        <v>1</v>
      </c>
      <c r="H18" s="185"/>
    </row>
    <row r="19" spans="2:8" s="10" customFormat="1" ht="20.100000000000001" customHeight="1">
      <c r="B19" s="76" t="s">
        <v>101</v>
      </c>
      <c r="C19" s="113">
        <v>14</v>
      </c>
      <c r="D19" s="184" t="s">
        <v>78</v>
      </c>
      <c r="E19" s="115">
        <f t="shared" si="0"/>
        <v>1</v>
      </c>
      <c r="F19" s="115" t="s">
        <v>6</v>
      </c>
      <c r="G19" s="119">
        <v>1</v>
      </c>
      <c r="H19" s="185"/>
    </row>
    <row r="20" spans="2:8" s="10" customFormat="1" ht="12.75" customHeight="1">
      <c r="B20" s="76" t="s">
        <v>101</v>
      </c>
      <c r="C20" s="113">
        <v>15</v>
      </c>
      <c r="D20" s="247" t="s">
        <v>258</v>
      </c>
      <c r="E20" s="115">
        <f t="shared" si="0"/>
        <v>4</v>
      </c>
      <c r="F20" s="110" t="s">
        <v>44</v>
      </c>
      <c r="G20" s="120">
        <v>2</v>
      </c>
      <c r="H20" s="185">
        <v>2</v>
      </c>
    </row>
    <row r="21" spans="2:8" s="10" customFormat="1" ht="20.100000000000001" customHeight="1">
      <c r="B21" s="76" t="s">
        <v>101</v>
      </c>
      <c r="C21" s="113">
        <v>101</v>
      </c>
      <c r="D21" s="184" t="s">
        <v>102</v>
      </c>
      <c r="E21" s="115">
        <f t="shared" ref="E21:E26" si="1">SUM(G21:H21)</f>
        <v>1</v>
      </c>
      <c r="F21" s="115" t="s">
        <v>6</v>
      </c>
      <c r="G21" s="119">
        <v>1</v>
      </c>
      <c r="H21" s="185"/>
    </row>
    <row r="22" spans="2:8" s="10" customFormat="1" ht="20.100000000000001" customHeight="1">
      <c r="B22" s="76" t="s">
        <v>101</v>
      </c>
      <c r="C22" s="113">
        <v>102</v>
      </c>
      <c r="D22" s="184" t="s">
        <v>104</v>
      </c>
      <c r="E22" s="115">
        <f t="shared" si="1"/>
        <v>1</v>
      </c>
      <c r="F22" s="115" t="s">
        <v>6</v>
      </c>
      <c r="G22" s="119">
        <v>1</v>
      </c>
      <c r="H22" s="185"/>
    </row>
    <row r="23" spans="2:8" s="10" customFormat="1" ht="20.100000000000001" customHeight="1">
      <c r="B23" s="76" t="s">
        <v>101</v>
      </c>
      <c r="C23" s="113">
        <v>103</v>
      </c>
      <c r="D23" s="186" t="s">
        <v>103</v>
      </c>
      <c r="E23" s="115">
        <f t="shared" si="1"/>
        <v>1</v>
      </c>
      <c r="F23" s="115" t="s">
        <v>6</v>
      </c>
      <c r="G23" s="119">
        <v>1</v>
      </c>
      <c r="H23" s="185"/>
    </row>
    <row r="24" spans="2:8" s="10" customFormat="1" ht="20.100000000000001" customHeight="1">
      <c r="B24" s="76" t="s">
        <v>101</v>
      </c>
      <c r="C24" s="113">
        <v>104</v>
      </c>
      <c r="D24" s="184" t="s">
        <v>105</v>
      </c>
      <c r="E24" s="115">
        <f t="shared" si="1"/>
        <v>1</v>
      </c>
      <c r="F24" s="115" t="s">
        <v>6</v>
      </c>
      <c r="G24" s="119">
        <v>1</v>
      </c>
      <c r="H24" s="185"/>
    </row>
    <row r="25" spans="2:8" s="10" customFormat="1" ht="20.100000000000001" customHeight="1">
      <c r="B25" s="76" t="s">
        <v>101</v>
      </c>
      <c r="C25" s="113">
        <v>105</v>
      </c>
      <c r="D25" s="184" t="s">
        <v>106</v>
      </c>
      <c r="E25" s="115">
        <f t="shared" si="1"/>
        <v>1</v>
      </c>
      <c r="F25" s="115" t="s">
        <v>6</v>
      </c>
      <c r="G25" s="119">
        <v>1</v>
      </c>
      <c r="H25" s="185"/>
    </row>
    <row r="26" spans="2:8" s="10" customFormat="1" ht="20.100000000000001" customHeight="1">
      <c r="B26" s="76" t="s">
        <v>101</v>
      </c>
      <c r="C26" s="113">
        <v>106</v>
      </c>
      <c r="D26" s="186" t="s">
        <v>107</v>
      </c>
      <c r="E26" s="115">
        <f t="shared" si="1"/>
        <v>1</v>
      </c>
      <c r="F26" s="115" t="s">
        <v>6</v>
      </c>
      <c r="G26" s="119">
        <v>1</v>
      </c>
      <c r="H26" s="185"/>
    </row>
    <row r="27" spans="2:8" s="10" customFormat="1" ht="12.75" customHeight="1">
      <c r="B27" s="76"/>
      <c r="C27" s="113"/>
      <c r="D27" s="184"/>
      <c r="E27" s="115"/>
      <c r="F27" s="110"/>
      <c r="G27" s="120"/>
      <c r="H27" s="185"/>
    </row>
    <row r="28" spans="2:8" s="10" customFormat="1" ht="20.100000000000001" customHeight="1">
      <c r="B28" s="76" t="s">
        <v>101</v>
      </c>
      <c r="C28" s="113">
        <v>201</v>
      </c>
      <c r="D28" s="248" t="s">
        <v>266</v>
      </c>
      <c r="E28" s="115">
        <f t="shared" ref="E28:E36" si="2">SUM(G28:H28)</f>
        <v>1</v>
      </c>
      <c r="F28" s="110" t="s">
        <v>6</v>
      </c>
      <c r="G28" s="120">
        <v>1</v>
      </c>
      <c r="H28" s="185"/>
    </row>
    <row r="29" spans="2:8" s="10" customFormat="1" ht="20.100000000000001" customHeight="1">
      <c r="B29" s="76" t="s">
        <v>101</v>
      </c>
      <c r="C29" s="113">
        <v>301</v>
      </c>
      <c r="D29" s="186" t="s">
        <v>80</v>
      </c>
      <c r="E29" s="115">
        <f t="shared" si="2"/>
        <v>24</v>
      </c>
      <c r="F29" s="110" t="s">
        <v>62</v>
      </c>
      <c r="G29" s="120">
        <v>24</v>
      </c>
      <c r="H29" s="185"/>
    </row>
    <row r="30" spans="2:8" s="10" customFormat="1" ht="20.100000000000001" customHeight="1">
      <c r="B30" s="76" t="s">
        <v>101</v>
      </c>
      <c r="C30" s="113">
        <v>302</v>
      </c>
      <c r="D30" s="186" t="s">
        <v>81</v>
      </c>
      <c r="E30" s="115">
        <f t="shared" si="2"/>
        <v>1</v>
      </c>
      <c r="F30" s="110" t="s">
        <v>6</v>
      </c>
      <c r="G30" s="120">
        <v>1</v>
      </c>
      <c r="H30" s="185"/>
    </row>
    <row r="31" spans="2:8" s="10" customFormat="1" ht="20.100000000000001" customHeight="1">
      <c r="B31" s="76" t="s">
        <v>101</v>
      </c>
      <c r="C31" s="113">
        <v>303</v>
      </c>
      <c r="D31" s="186" t="s">
        <v>82</v>
      </c>
      <c r="E31" s="115">
        <f t="shared" si="2"/>
        <v>1</v>
      </c>
      <c r="F31" s="110" t="s">
        <v>6</v>
      </c>
      <c r="G31" s="120">
        <v>1</v>
      </c>
      <c r="H31" s="185"/>
    </row>
    <row r="32" spans="2:8" s="10" customFormat="1" ht="20.100000000000001" customHeight="1">
      <c r="B32" s="76" t="s">
        <v>101</v>
      </c>
      <c r="C32" s="113">
        <v>304</v>
      </c>
      <c r="D32" s="186" t="s">
        <v>109</v>
      </c>
      <c r="E32" s="115">
        <f t="shared" si="2"/>
        <v>1</v>
      </c>
      <c r="F32" s="110" t="s">
        <v>6</v>
      </c>
      <c r="G32" s="120">
        <v>1</v>
      </c>
      <c r="H32" s="185"/>
    </row>
    <row r="33" spans="2:8" s="10" customFormat="1" ht="20.100000000000001" customHeight="1">
      <c r="B33" s="76" t="s">
        <v>101</v>
      </c>
      <c r="C33" s="113">
        <v>305</v>
      </c>
      <c r="D33" s="186" t="s">
        <v>110</v>
      </c>
      <c r="E33" s="115">
        <f t="shared" si="2"/>
        <v>1</v>
      </c>
      <c r="F33" s="110" t="s">
        <v>6</v>
      </c>
      <c r="G33" s="120">
        <v>1</v>
      </c>
      <c r="H33" s="185"/>
    </row>
    <row r="34" spans="2:8" s="10" customFormat="1" ht="20.100000000000001" customHeight="1">
      <c r="B34" s="76" t="s">
        <v>101</v>
      </c>
      <c r="C34" s="113">
        <v>306</v>
      </c>
      <c r="D34" s="186" t="s">
        <v>111</v>
      </c>
      <c r="E34" s="115">
        <f t="shared" si="2"/>
        <v>1</v>
      </c>
      <c r="F34" s="110" t="s">
        <v>6</v>
      </c>
      <c r="G34" s="120">
        <v>1</v>
      </c>
      <c r="H34" s="185"/>
    </row>
    <row r="35" spans="2:8" s="10" customFormat="1" ht="20.100000000000001" customHeight="1">
      <c r="B35" s="76" t="s">
        <v>101</v>
      </c>
      <c r="C35" s="113">
        <v>307</v>
      </c>
      <c r="D35" s="186" t="s">
        <v>61</v>
      </c>
      <c r="E35" s="115">
        <f t="shared" si="2"/>
        <v>1</v>
      </c>
      <c r="F35" s="110" t="s">
        <v>6</v>
      </c>
      <c r="G35" s="120">
        <v>1</v>
      </c>
      <c r="H35" s="185"/>
    </row>
    <row r="36" spans="2:8" s="10" customFormat="1" ht="20.100000000000001" customHeight="1">
      <c r="B36" s="76" t="s">
        <v>101</v>
      </c>
      <c r="C36" s="113">
        <v>308</v>
      </c>
      <c r="D36" s="186" t="s">
        <v>83</v>
      </c>
      <c r="E36" s="115">
        <f t="shared" si="2"/>
        <v>1</v>
      </c>
      <c r="F36" s="110" t="s">
        <v>6</v>
      </c>
      <c r="G36" s="120">
        <v>1</v>
      </c>
      <c r="H36" s="185"/>
    </row>
    <row r="37" spans="2:8" s="10" customFormat="1" ht="12.75" customHeight="1">
      <c r="B37" s="76"/>
      <c r="C37" s="113"/>
      <c r="D37" s="186"/>
      <c r="E37" s="115"/>
      <c r="F37" s="110"/>
      <c r="G37" s="120"/>
      <c r="H37" s="185"/>
    </row>
    <row r="38" spans="2:8" s="10" customFormat="1" ht="20.100000000000001" customHeight="1">
      <c r="B38" s="76" t="s">
        <v>101</v>
      </c>
      <c r="C38" s="113">
        <v>401</v>
      </c>
      <c r="D38" s="186" t="s">
        <v>121</v>
      </c>
      <c r="E38" s="115">
        <f>SUM(G38:H38)</f>
        <v>12</v>
      </c>
      <c r="F38" s="118" t="s">
        <v>112</v>
      </c>
      <c r="G38" s="120">
        <v>12</v>
      </c>
      <c r="H38" s="185"/>
    </row>
    <row r="39" spans="2:8" s="10" customFormat="1" ht="26.4" customHeight="1">
      <c r="B39" s="76" t="s">
        <v>101</v>
      </c>
      <c r="C39" s="113">
        <v>402</v>
      </c>
      <c r="D39" s="317" t="s">
        <v>318</v>
      </c>
      <c r="E39" s="115">
        <f>SUM(G39:H39)</f>
        <v>54</v>
      </c>
      <c r="F39" s="110" t="s">
        <v>112</v>
      </c>
      <c r="G39" s="120">
        <v>54</v>
      </c>
      <c r="H39" s="185"/>
    </row>
    <row r="40" spans="2:8" s="10" customFormat="1" ht="12.75" customHeight="1" thickBot="1">
      <c r="B40" s="103"/>
      <c r="C40" s="189"/>
      <c r="D40" s="190"/>
      <c r="E40" s="177"/>
      <c r="F40" s="138"/>
      <c r="G40" s="151"/>
      <c r="H40" s="191"/>
    </row>
    <row r="41" spans="2:8" ht="14.4" thickTop="1" thickBot="1">
      <c r="B41" s="142"/>
      <c r="C41" s="145" t="s">
        <v>285</v>
      </c>
      <c r="D41" s="146"/>
      <c r="E41" s="146"/>
      <c r="F41" s="146"/>
      <c r="G41" s="146"/>
      <c r="H41" s="179"/>
    </row>
    <row r="42" spans="2:8" ht="13.8" thickTop="1"/>
  </sheetData>
  <sheetProtection sheet="1" objects="1" scenarios="1"/>
  <mergeCells count="8">
    <mergeCell ref="G1:H1"/>
    <mergeCell ref="B4:C5"/>
    <mergeCell ref="D4:D5"/>
    <mergeCell ref="E4:E5"/>
    <mergeCell ref="F4:F5"/>
    <mergeCell ref="B2:F2"/>
    <mergeCell ref="B1:F1"/>
    <mergeCell ref="B3:F3"/>
  </mergeCells>
  <phoneticPr fontId="2" type="noConversion"/>
  <pageMargins left="0.75" right="0.75" top="1" bottom="1" header="0.5" footer="0.5"/>
  <pageSetup scale="84" orientation="portrait" r:id="rId1"/>
  <headerFooter alignWithMargins="0">
    <oddHeader xml:space="preserve">&amp;LLSIORB
Toll Collection System RFP&amp;RAppendix B
Price Proposal </oddHeader>
    <oddFooter>&amp;C
&amp;R&amp;F&amp;A</oddFooter>
  </headerFooter>
</worksheet>
</file>

<file path=xl/worksheets/sheet6.xml><?xml version="1.0" encoding="utf-8"?>
<worksheet xmlns="http://schemas.openxmlformats.org/spreadsheetml/2006/main" xmlns:r="http://schemas.openxmlformats.org/officeDocument/2006/relationships">
  <sheetPr codeName="Sheet7"/>
  <dimension ref="A1:M96"/>
  <sheetViews>
    <sheetView view="pageBreakPreview" zoomScale="115" zoomScaleNormal="75" zoomScaleSheetLayoutView="115" workbookViewId="0">
      <selection activeCell="E50" sqref="E50"/>
    </sheetView>
  </sheetViews>
  <sheetFormatPr defaultColWidth="9.109375" defaultRowHeight="13.2"/>
  <cols>
    <col min="1" max="1" width="1.6640625" style="1" customWidth="1"/>
    <col min="2" max="2" width="3.6640625" style="2" customWidth="1"/>
    <col min="3" max="3" width="4.44140625" style="2" customWidth="1"/>
    <col min="4" max="4" width="30.6640625" style="1" customWidth="1"/>
    <col min="5" max="5" width="9.6640625" style="1" customWidth="1"/>
    <col min="6" max="6" width="10.6640625" style="1" customWidth="1"/>
    <col min="7" max="7" width="12.88671875" style="13" bestFit="1" customWidth="1"/>
    <col min="8" max="8" width="1.6640625" style="13" customWidth="1"/>
    <col min="9" max="9" width="12.6640625" style="1" customWidth="1"/>
    <col min="10" max="12" width="15.6640625" style="30" customWidth="1"/>
    <col min="13" max="13" width="1.6640625" style="1" customWidth="1"/>
    <col min="14" max="16384" width="9.109375" style="1"/>
  </cols>
  <sheetData>
    <row r="1" spans="2:13" ht="27.75" customHeight="1" thickTop="1" thickBot="1">
      <c r="B1" s="252"/>
      <c r="C1" s="448" t="s">
        <v>275</v>
      </c>
      <c r="D1" s="449"/>
      <c r="E1" s="449"/>
      <c r="F1" s="449"/>
      <c r="G1" s="450"/>
      <c r="H1" s="253"/>
      <c r="I1" s="254"/>
      <c r="J1" s="255"/>
      <c r="K1" s="255"/>
      <c r="L1" s="255"/>
      <c r="M1" s="256"/>
    </row>
    <row r="2" spans="2:13" s="3" customFormat="1" ht="25.5" customHeight="1" thickTop="1" thickBot="1">
      <c r="B2" s="464" t="s">
        <v>76</v>
      </c>
      <c r="C2" s="367"/>
      <c r="D2" s="367"/>
      <c r="E2" s="367"/>
      <c r="F2" s="367"/>
      <c r="G2" s="456" t="s">
        <v>144</v>
      </c>
      <c r="H2" s="367"/>
      <c r="I2" s="367"/>
      <c r="J2" s="367"/>
      <c r="K2" s="367"/>
      <c r="L2" s="367"/>
      <c r="M2" s="394"/>
    </row>
    <row r="3" spans="2:13" s="3" customFormat="1" ht="25.5" customHeight="1" thickTop="1" thickBot="1">
      <c r="B3" s="53"/>
      <c r="C3" s="54" t="s">
        <v>167</v>
      </c>
      <c r="D3" s="467">
        <f>'1.Title'!C5</f>
        <v>0</v>
      </c>
      <c r="E3" s="468"/>
      <c r="F3" s="469"/>
      <c r="G3" s="457"/>
      <c r="H3" s="457"/>
      <c r="I3" s="457"/>
      <c r="J3" s="457"/>
      <c r="K3" s="457"/>
      <c r="L3" s="457"/>
      <c r="M3" s="458"/>
    </row>
    <row r="4" spans="2:13" s="3" customFormat="1" ht="12.75" customHeight="1" thickTop="1">
      <c r="B4" s="381" t="s">
        <v>74</v>
      </c>
      <c r="C4" s="382"/>
      <c r="D4" s="385" t="s">
        <v>73</v>
      </c>
      <c r="E4" s="387" t="s">
        <v>97</v>
      </c>
      <c r="F4" s="387" t="s">
        <v>35</v>
      </c>
      <c r="G4" s="459" t="s">
        <v>5</v>
      </c>
      <c r="H4" s="20"/>
      <c r="I4" s="404" t="s">
        <v>66</v>
      </c>
      <c r="J4" s="461" t="s">
        <v>99</v>
      </c>
      <c r="K4" s="461"/>
      <c r="L4" s="461"/>
      <c r="M4" s="465"/>
    </row>
    <row r="5" spans="2:13" s="3" customFormat="1" ht="12.75" customHeight="1">
      <c r="B5" s="442"/>
      <c r="C5" s="384"/>
      <c r="D5" s="443"/>
      <c r="E5" s="444"/>
      <c r="F5" s="444"/>
      <c r="G5" s="460"/>
      <c r="H5" s="28"/>
      <c r="I5" s="463"/>
      <c r="J5" s="462"/>
      <c r="K5" s="462"/>
      <c r="L5" s="462"/>
      <c r="M5" s="466"/>
    </row>
    <row r="6" spans="2:13" s="3" customFormat="1" ht="44.25" customHeight="1">
      <c r="B6" s="229"/>
      <c r="C6" s="230"/>
      <c r="D6" s="230"/>
      <c r="E6" s="231"/>
      <c r="F6" s="231"/>
      <c r="G6" s="192"/>
      <c r="H6" s="192"/>
      <c r="I6" s="148"/>
      <c r="J6" s="476" t="s">
        <v>281</v>
      </c>
      <c r="K6" s="476"/>
      <c r="L6" s="476"/>
      <c r="M6" s="149"/>
    </row>
    <row r="7" spans="2:13" s="10" customFormat="1" ht="20.100000000000001" customHeight="1">
      <c r="B7" s="232" t="s">
        <v>101</v>
      </c>
      <c r="C7" s="233">
        <v>1</v>
      </c>
      <c r="D7" s="234" t="str">
        <f>'5.Tabulation-BOS'!D7</f>
        <v>Host Hardware</v>
      </c>
      <c r="E7" s="235">
        <f>'5.Tabulation-BOS'!E7</f>
        <v>1</v>
      </c>
      <c r="F7" s="236" t="s">
        <v>6</v>
      </c>
      <c r="G7" s="262"/>
      <c r="H7" s="167"/>
      <c r="I7" s="167">
        <f>E7*G7</f>
        <v>0</v>
      </c>
      <c r="J7" s="193"/>
      <c r="K7" s="193"/>
      <c r="L7" s="193"/>
      <c r="M7" s="194"/>
    </row>
    <row r="8" spans="2:13" s="10" customFormat="1" ht="20.100000000000001" customHeight="1">
      <c r="B8" s="232" t="s">
        <v>101</v>
      </c>
      <c r="C8" s="233">
        <v>2</v>
      </c>
      <c r="D8" s="234" t="str">
        <f>'5.Tabulation-BOS'!D8</f>
        <v>Backup Host Server</v>
      </c>
      <c r="E8" s="235">
        <f>'5.Tabulation-BOS'!E8</f>
        <v>1</v>
      </c>
      <c r="F8" s="235" t="s">
        <v>6</v>
      </c>
      <c r="G8" s="263"/>
      <c r="H8" s="156"/>
      <c r="I8" s="167">
        <f t="shared" ref="I8:I27" si="0">E8*G8</f>
        <v>0</v>
      </c>
      <c r="J8" s="193"/>
      <c r="K8" s="193"/>
      <c r="L8" s="193"/>
      <c r="M8" s="150"/>
    </row>
    <row r="9" spans="2:13" s="10" customFormat="1" ht="20.100000000000001" customHeight="1">
      <c r="B9" s="232" t="s">
        <v>101</v>
      </c>
      <c r="C9" s="233">
        <v>3</v>
      </c>
      <c r="D9" s="234" t="str">
        <f>'5.Tabulation-BOS'!D9</f>
        <v>VTS BOS Server</v>
      </c>
      <c r="E9" s="235">
        <f>'5.Tabulation-BOS'!E9</f>
        <v>1</v>
      </c>
      <c r="F9" s="236" t="s">
        <v>6</v>
      </c>
      <c r="G9" s="262"/>
      <c r="H9" s="167"/>
      <c r="I9" s="167">
        <f t="shared" si="0"/>
        <v>0</v>
      </c>
      <c r="J9" s="193"/>
      <c r="K9" s="193"/>
      <c r="L9" s="193"/>
      <c r="M9" s="194"/>
    </row>
    <row r="10" spans="2:13" s="10" customFormat="1" ht="20.100000000000001" customHeight="1">
      <c r="B10" s="232" t="s">
        <v>101</v>
      </c>
      <c r="C10" s="233">
        <v>4</v>
      </c>
      <c r="D10" s="234" t="str">
        <f>'5.Tabulation-BOS'!D10</f>
        <v>BOS Reports Server</v>
      </c>
      <c r="E10" s="235">
        <f>'5.Tabulation-BOS'!E10</f>
        <v>1</v>
      </c>
      <c r="F10" s="236" t="s">
        <v>6</v>
      </c>
      <c r="G10" s="262"/>
      <c r="H10" s="167"/>
      <c r="I10" s="167">
        <f t="shared" si="0"/>
        <v>0</v>
      </c>
      <c r="J10" s="193"/>
      <c r="K10" s="193"/>
      <c r="L10" s="193"/>
      <c r="M10" s="194"/>
    </row>
    <row r="11" spans="2:13" s="10" customFormat="1" ht="20.100000000000001" customHeight="1">
      <c r="B11" s="232" t="s">
        <v>101</v>
      </c>
      <c r="C11" s="233">
        <v>5</v>
      </c>
      <c r="D11" s="234" t="str">
        <f>'5.Tabulation-BOS'!D11</f>
        <v>BOS Archive Server</v>
      </c>
      <c r="E11" s="235">
        <f>'5.Tabulation-BOS'!E11</f>
        <v>1</v>
      </c>
      <c r="F11" s="236" t="s">
        <v>6</v>
      </c>
      <c r="G11" s="262"/>
      <c r="H11" s="167"/>
      <c r="I11" s="167">
        <f t="shared" si="0"/>
        <v>0</v>
      </c>
      <c r="J11" s="193"/>
      <c r="K11" s="193"/>
      <c r="L11" s="193"/>
      <c r="M11" s="194"/>
    </row>
    <row r="12" spans="2:13" s="10" customFormat="1" ht="20.100000000000001" customHeight="1">
      <c r="B12" s="232" t="s">
        <v>101</v>
      </c>
      <c r="C12" s="233">
        <v>6</v>
      </c>
      <c r="D12" s="234" t="str">
        <f>'5.Tabulation-BOS'!D12</f>
        <v>CSC Web Server</v>
      </c>
      <c r="E12" s="235">
        <f>'5.Tabulation-BOS'!E12</f>
        <v>1</v>
      </c>
      <c r="F12" s="236" t="s">
        <v>6</v>
      </c>
      <c r="G12" s="262"/>
      <c r="H12" s="167"/>
      <c r="I12" s="167">
        <f t="shared" si="0"/>
        <v>0</v>
      </c>
      <c r="J12" s="193"/>
      <c r="K12" s="193"/>
      <c r="L12" s="193"/>
      <c r="M12" s="194"/>
    </row>
    <row r="13" spans="2:13" s="10" customFormat="1" ht="20.100000000000001" customHeight="1">
      <c r="B13" s="232" t="s">
        <v>101</v>
      </c>
      <c r="C13" s="233">
        <v>7</v>
      </c>
      <c r="D13" s="234" t="str">
        <f>'5.Tabulation-BOS'!D13</f>
        <v xml:space="preserve"> Office Workstations</v>
      </c>
      <c r="E13" s="235">
        <f>'5.Tabulation-BOS'!E13</f>
        <v>18</v>
      </c>
      <c r="F13" s="236" t="s">
        <v>44</v>
      </c>
      <c r="G13" s="262"/>
      <c r="H13" s="167"/>
      <c r="I13" s="167">
        <f t="shared" si="0"/>
        <v>0</v>
      </c>
      <c r="J13" s="193"/>
      <c r="K13" s="193"/>
      <c r="L13" s="193"/>
      <c r="M13" s="194"/>
    </row>
    <row r="14" spans="2:13" s="10" customFormat="1" ht="20.100000000000001" customHeight="1">
      <c r="B14" s="232" t="s">
        <v>101</v>
      </c>
      <c r="C14" s="233">
        <v>9</v>
      </c>
      <c r="D14" s="234" t="str">
        <f>'5.Tabulation-BOS'!D14</f>
        <v>CSC / VTC Workstations</v>
      </c>
      <c r="E14" s="235">
        <f>'5.Tabulation-BOS'!E14</f>
        <v>67</v>
      </c>
      <c r="F14" s="237" t="s">
        <v>44</v>
      </c>
      <c r="G14" s="263"/>
      <c r="H14" s="156"/>
      <c r="I14" s="167">
        <f t="shared" si="0"/>
        <v>0</v>
      </c>
      <c r="J14" s="96"/>
      <c r="K14" s="96"/>
      <c r="L14" s="96"/>
      <c r="M14" s="80"/>
    </row>
    <row r="15" spans="2:13" s="10" customFormat="1" ht="20.100000000000001" customHeight="1">
      <c r="B15" s="232" t="s">
        <v>101</v>
      </c>
      <c r="C15" s="233">
        <v>10</v>
      </c>
      <c r="D15" s="234" t="str">
        <f>'5.Tabulation-BOS'!D15</f>
        <v>IVR System</v>
      </c>
      <c r="E15" s="235">
        <f>'5.Tabulation-BOS'!E15</f>
        <v>1</v>
      </c>
      <c r="F15" s="236" t="s">
        <v>6</v>
      </c>
      <c r="G15" s="262"/>
      <c r="H15" s="167"/>
      <c r="I15" s="167">
        <f t="shared" si="0"/>
        <v>0</v>
      </c>
      <c r="J15" s="477" t="s">
        <v>259</v>
      </c>
      <c r="K15" s="478"/>
      <c r="L15" s="417"/>
      <c r="M15" s="194"/>
    </row>
    <row r="16" spans="2:13" s="10" customFormat="1" ht="27.75" customHeight="1">
      <c r="B16" s="232" t="s">
        <v>101</v>
      </c>
      <c r="C16" s="233">
        <v>11</v>
      </c>
      <c r="D16" s="234" t="str">
        <f>'5.Tabulation-BOS'!D16</f>
        <v>Operations Center &amp; Storefront Phone System w/ phones</v>
      </c>
      <c r="E16" s="235">
        <f>'5.Tabulation-BOS'!E16</f>
        <v>1</v>
      </c>
      <c r="F16" s="236" t="s">
        <v>6</v>
      </c>
      <c r="G16" s="262"/>
      <c r="H16" s="167"/>
      <c r="I16" s="167">
        <f t="shared" si="0"/>
        <v>0</v>
      </c>
      <c r="J16" s="477" t="s">
        <v>257</v>
      </c>
      <c r="K16" s="478"/>
      <c r="L16" s="417"/>
      <c r="M16" s="194"/>
    </row>
    <row r="17" spans="2:13" s="10" customFormat="1" ht="20.100000000000001" customHeight="1">
      <c r="B17" s="232" t="s">
        <v>101</v>
      </c>
      <c r="C17" s="233">
        <v>12</v>
      </c>
      <c r="D17" s="234" t="str">
        <f>'5.Tabulation-BOS'!D17</f>
        <v>Telecommunications and LAN / WAN</v>
      </c>
      <c r="E17" s="235">
        <f>'5.Tabulation-BOS'!E17</f>
        <v>1</v>
      </c>
      <c r="F17" s="235" t="s">
        <v>6</v>
      </c>
      <c r="G17" s="262"/>
      <c r="H17" s="156"/>
      <c r="I17" s="167">
        <f t="shared" si="0"/>
        <v>0</v>
      </c>
      <c r="J17" s="193"/>
      <c r="K17" s="193"/>
      <c r="L17" s="193"/>
      <c r="M17" s="150"/>
    </row>
    <row r="18" spans="2:13" s="10" customFormat="1" ht="26.25" customHeight="1">
      <c r="B18" s="232" t="s">
        <v>101</v>
      </c>
      <c r="C18" s="233">
        <v>13</v>
      </c>
      <c r="D18" s="234" t="str">
        <f>'5.Tabulation-BOS'!D18</f>
        <v>Operations Center / Walk-Ins Electrical / UPS</v>
      </c>
      <c r="E18" s="235">
        <f>'5.Tabulation-BOS'!E18</f>
        <v>1</v>
      </c>
      <c r="F18" s="235" t="s">
        <v>6</v>
      </c>
      <c r="G18" s="262"/>
      <c r="H18" s="156"/>
      <c r="I18" s="167">
        <f t="shared" si="0"/>
        <v>0</v>
      </c>
      <c r="J18" s="193"/>
      <c r="K18" s="193"/>
      <c r="L18" s="193"/>
      <c r="M18" s="150"/>
    </row>
    <row r="19" spans="2:13" s="10" customFormat="1" ht="20.100000000000001" customHeight="1">
      <c r="B19" s="232" t="s">
        <v>101</v>
      </c>
      <c r="C19" s="233">
        <v>14</v>
      </c>
      <c r="D19" s="234" t="str">
        <f>'5.Tabulation-BOS'!D19</f>
        <v>BOS Spare Parts Inventory</v>
      </c>
      <c r="E19" s="235">
        <f>'5.Tabulation-BOS'!E19</f>
        <v>1</v>
      </c>
      <c r="F19" s="235" t="s">
        <v>6</v>
      </c>
      <c r="G19" s="263"/>
      <c r="H19" s="156"/>
      <c r="I19" s="167">
        <f t="shared" si="0"/>
        <v>0</v>
      </c>
      <c r="J19" s="193"/>
      <c r="K19" s="193"/>
      <c r="L19" s="193"/>
      <c r="M19" s="150"/>
    </row>
    <row r="20" spans="2:13" s="10" customFormat="1" ht="20.100000000000001" customHeight="1">
      <c r="B20" s="232" t="s">
        <v>101</v>
      </c>
      <c r="C20" s="233">
        <v>15</v>
      </c>
      <c r="D20" s="234" t="str">
        <f>'5.Tabulation-BOS'!D20</f>
        <v>BOS/Walk-Ins Printers/Scanners</v>
      </c>
      <c r="E20" s="235">
        <f>'5.Tabulation-BOS'!E20</f>
        <v>4</v>
      </c>
      <c r="F20" s="235" t="s">
        <v>44</v>
      </c>
      <c r="G20" s="263"/>
      <c r="H20" s="156"/>
      <c r="I20" s="167">
        <f t="shared" si="0"/>
        <v>0</v>
      </c>
      <c r="J20" s="193"/>
      <c r="K20" s="193"/>
      <c r="L20" s="193"/>
      <c r="M20" s="150"/>
    </row>
    <row r="21" spans="2:13" s="10" customFormat="1" ht="20.100000000000001" customHeight="1">
      <c r="B21" s="76" t="s">
        <v>101</v>
      </c>
      <c r="C21" s="264"/>
      <c r="D21" s="265"/>
      <c r="E21" s="266"/>
      <c r="F21" s="263"/>
      <c r="G21" s="263"/>
      <c r="H21" s="156"/>
      <c r="I21" s="167">
        <f t="shared" si="0"/>
        <v>0</v>
      </c>
      <c r="J21" s="408" t="s">
        <v>286</v>
      </c>
      <c r="K21" s="408"/>
      <c r="L21" s="408"/>
      <c r="M21" s="150"/>
    </row>
    <row r="22" spans="2:13" s="10" customFormat="1" ht="20.100000000000001" customHeight="1">
      <c r="B22" s="76" t="s">
        <v>101</v>
      </c>
      <c r="C22" s="264"/>
      <c r="D22" s="265"/>
      <c r="E22" s="266"/>
      <c r="F22" s="263"/>
      <c r="G22" s="263"/>
      <c r="H22" s="156"/>
      <c r="I22" s="167">
        <f t="shared" si="0"/>
        <v>0</v>
      </c>
      <c r="J22" s="193"/>
      <c r="K22" s="193"/>
      <c r="L22" s="193"/>
      <c r="M22" s="150"/>
    </row>
    <row r="23" spans="2:13" s="10" customFormat="1" ht="20.100000000000001" customHeight="1">
      <c r="B23" s="76" t="s">
        <v>101</v>
      </c>
      <c r="C23" s="264"/>
      <c r="D23" s="265"/>
      <c r="E23" s="266"/>
      <c r="F23" s="263"/>
      <c r="G23" s="263"/>
      <c r="H23" s="156"/>
      <c r="I23" s="167">
        <f t="shared" si="0"/>
        <v>0</v>
      </c>
      <c r="J23" s="193"/>
      <c r="K23" s="193"/>
      <c r="L23" s="193"/>
      <c r="M23" s="150"/>
    </row>
    <row r="24" spans="2:13" s="10" customFormat="1" ht="20.100000000000001" customHeight="1">
      <c r="B24" s="76" t="s">
        <v>101</v>
      </c>
      <c r="C24" s="264"/>
      <c r="D24" s="265"/>
      <c r="E24" s="266"/>
      <c r="F24" s="263"/>
      <c r="G24" s="263"/>
      <c r="H24" s="156"/>
      <c r="I24" s="167">
        <f t="shared" si="0"/>
        <v>0</v>
      </c>
      <c r="J24" s="193"/>
      <c r="K24" s="193"/>
      <c r="L24" s="193"/>
      <c r="M24" s="150"/>
    </row>
    <row r="25" spans="2:13" s="10" customFormat="1" ht="20.100000000000001" customHeight="1">
      <c r="B25" s="76" t="s">
        <v>101</v>
      </c>
      <c r="C25" s="264"/>
      <c r="D25" s="265"/>
      <c r="E25" s="266"/>
      <c r="F25" s="263"/>
      <c r="G25" s="263"/>
      <c r="H25" s="156"/>
      <c r="I25" s="167">
        <f t="shared" si="0"/>
        <v>0</v>
      </c>
      <c r="J25" s="193"/>
      <c r="K25" s="193"/>
      <c r="L25" s="193"/>
      <c r="M25" s="150"/>
    </row>
    <row r="26" spans="2:13" s="10" customFormat="1" ht="20.100000000000001" customHeight="1">
      <c r="B26" s="76" t="s">
        <v>101</v>
      </c>
      <c r="C26" s="264"/>
      <c r="D26" s="265"/>
      <c r="E26" s="266"/>
      <c r="F26" s="263"/>
      <c r="G26" s="263"/>
      <c r="H26" s="156"/>
      <c r="I26" s="167">
        <f t="shared" si="0"/>
        <v>0</v>
      </c>
      <c r="J26" s="193"/>
      <c r="K26" s="193"/>
      <c r="L26" s="193"/>
      <c r="M26" s="150"/>
    </row>
    <row r="27" spans="2:13" s="10" customFormat="1" ht="20.100000000000001" customHeight="1">
      <c r="B27" s="76" t="s">
        <v>101</v>
      </c>
      <c r="C27" s="263"/>
      <c r="D27" s="263"/>
      <c r="E27" s="263"/>
      <c r="F27" s="263"/>
      <c r="G27" s="263"/>
      <c r="H27" s="156"/>
      <c r="I27" s="167">
        <f t="shared" si="0"/>
        <v>0</v>
      </c>
      <c r="J27" s="193"/>
      <c r="K27" s="193"/>
      <c r="L27" s="193"/>
      <c r="M27" s="150"/>
    </row>
    <row r="28" spans="2:13" s="10" customFormat="1" ht="20.100000000000001" customHeight="1" thickBot="1">
      <c r="B28" s="76"/>
      <c r="C28" s="113"/>
      <c r="D28" s="200"/>
      <c r="E28" s="115"/>
      <c r="F28" s="110"/>
      <c r="G28" s="168"/>
      <c r="H28" s="168"/>
      <c r="I28" s="157">
        <f>SUM(I7:I27)</f>
        <v>0</v>
      </c>
      <c r="J28" s="170" t="s">
        <v>77</v>
      </c>
      <c r="K28" s="101"/>
      <c r="L28" s="101"/>
      <c r="M28" s="80"/>
    </row>
    <row r="29" spans="2:13" s="10" customFormat="1" ht="20.100000000000001" customHeight="1" thickTop="1">
      <c r="B29" s="76"/>
      <c r="C29" s="187"/>
      <c r="D29" s="188"/>
      <c r="E29" s="115"/>
      <c r="F29" s="110"/>
      <c r="G29" s="156"/>
      <c r="H29" s="156"/>
      <c r="I29" s="195"/>
      <c r="J29" s="96"/>
      <c r="K29" s="96"/>
      <c r="L29" s="96"/>
      <c r="M29" s="80"/>
    </row>
    <row r="30" spans="2:13" s="10" customFormat="1" ht="20.100000000000001" customHeight="1">
      <c r="B30" s="76" t="s">
        <v>101</v>
      </c>
      <c r="C30" s="113">
        <v>101</v>
      </c>
      <c r="D30" s="184" t="s">
        <v>102</v>
      </c>
      <c r="E30" s="115">
        <f>'5.Tabulation-BOS'!E21</f>
        <v>1</v>
      </c>
      <c r="F30" s="115" t="s">
        <v>6</v>
      </c>
      <c r="G30" s="263"/>
      <c r="H30" s="156"/>
      <c r="I30" s="167">
        <f t="shared" ref="I30:I35" si="1">E30*G30</f>
        <v>0</v>
      </c>
      <c r="J30" s="196"/>
      <c r="K30" s="193"/>
      <c r="L30" s="193"/>
      <c r="M30" s="150"/>
    </row>
    <row r="31" spans="2:13" s="10" customFormat="1" ht="20.100000000000001" customHeight="1">
      <c r="B31" s="76" t="s">
        <v>101</v>
      </c>
      <c r="C31" s="113">
        <v>102</v>
      </c>
      <c r="D31" s="184" t="s">
        <v>104</v>
      </c>
      <c r="E31" s="115">
        <f>'5.Tabulation-BOS'!E22</f>
        <v>1</v>
      </c>
      <c r="F31" s="115" t="s">
        <v>6</v>
      </c>
      <c r="G31" s="263"/>
      <c r="H31" s="156"/>
      <c r="I31" s="167">
        <f t="shared" si="1"/>
        <v>0</v>
      </c>
      <c r="J31" s="196"/>
      <c r="K31" s="193"/>
      <c r="L31" s="193"/>
      <c r="M31" s="150"/>
    </row>
    <row r="32" spans="2:13" s="10" customFormat="1" ht="20.100000000000001" customHeight="1">
      <c r="B32" s="76" t="s">
        <v>101</v>
      </c>
      <c r="C32" s="113">
        <v>103</v>
      </c>
      <c r="D32" s="186" t="s">
        <v>103</v>
      </c>
      <c r="E32" s="115">
        <f>'5.Tabulation-BOS'!E23</f>
        <v>1</v>
      </c>
      <c r="F32" s="115" t="s">
        <v>6</v>
      </c>
      <c r="G32" s="263"/>
      <c r="H32" s="156"/>
      <c r="I32" s="167">
        <f t="shared" si="1"/>
        <v>0</v>
      </c>
      <c r="J32" s="196"/>
      <c r="K32" s="193"/>
      <c r="L32" s="193"/>
      <c r="M32" s="150"/>
    </row>
    <row r="33" spans="2:13" s="10" customFormat="1" ht="20.100000000000001" customHeight="1">
      <c r="B33" s="76" t="s">
        <v>101</v>
      </c>
      <c r="C33" s="113">
        <v>104</v>
      </c>
      <c r="D33" s="184" t="s">
        <v>105</v>
      </c>
      <c r="E33" s="115">
        <f>'5.Tabulation-BOS'!E24</f>
        <v>1</v>
      </c>
      <c r="F33" s="115" t="s">
        <v>6</v>
      </c>
      <c r="G33" s="263"/>
      <c r="H33" s="156"/>
      <c r="I33" s="167">
        <f t="shared" si="1"/>
        <v>0</v>
      </c>
      <c r="J33" s="196"/>
      <c r="K33" s="193"/>
      <c r="L33" s="193"/>
      <c r="M33" s="150"/>
    </row>
    <row r="34" spans="2:13" s="10" customFormat="1" ht="20.100000000000001" customHeight="1">
      <c r="B34" s="76" t="s">
        <v>101</v>
      </c>
      <c r="C34" s="113">
        <v>105</v>
      </c>
      <c r="D34" s="184" t="s">
        <v>106</v>
      </c>
      <c r="E34" s="115">
        <f>'5.Tabulation-BOS'!E25</f>
        <v>1</v>
      </c>
      <c r="F34" s="115" t="s">
        <v>6</v>
      </c>
      <c r="G34" s="263"/>
      <c r="H34" s="156"/>
      <c r="I34" s="167">
        <f t="shared" si="1"/>
        <v>0</v>
      </c>
      <c r="J34" s="196"/>
      <c r="K34" s="193"/>
      <c r="L34" s="193"/>
      <c r="M34" s="150"/>
    </row>
    <row r="35" spans="2:13" s="10" customFormat="1" ht="20.100000000000001" customHeight="1">
      <c r="B35" s="76" t="s">
        <v>101</v>
      </c>
      <c r="C35" s="113">
        <v>106</v>
      </c>
      <c r="D35" s="186" t="s">
        <v>107</v>
      </c>
      <c r="E35" s="115">
        <f>'5.Tabulation-BOS'!E26</f>
        <v>1</v>
      </c>
      <c r="F35" s="115" t="s">
        <v>6</v>
      </c>
      <c r="G35" s="263"/>
      <c r="H35" s="156"/>
      <c r="I35" s="167">
        <f t="shared" si="1"/>
        <v>0</v>
      </c>
      <c r="J35" s="196"/>
      <c r="K35" s="193"/>
      <c r="L35" s="193"/>
      <c r="M35" s="150"/>
    </row>
    <row r="36" spans="2:13" s="10" customFormat="1" ht="20.100000000000001" customHeight="1" thickBot="1">
      <c r="B36" s="76"/>
      <c r="C36" s="113"/>
      <c r="D36" s="184"/>
      <c r="E36" s="115"/>
      <c r="F36" s="110"/>
      <c r="G36" s="168"/>
      <c r="H36" s="168"/>
      <c r="I36" s="157">
        <f>SUM(I30:I35)</f>
        <v>0</v>
      </c>
      <c r="J36" s="170" t="s">
        <v>79</v>
      </c>
      <c r="K36" s="101"/>
      <c r="L36" s="101"/>
      <c r="M36" s="80"/>
    </row>
    <row r="37" spans="2:13" s="10" customFormat="1" ht="20.100000000000001" customHeight="1" thickTop="1">
      <c r="B37" s="76"/>
      <c r="C37" s="113"/>
      <c r="D37" s="184"/>
      <c r="E37" s="115"/>
      <c r="F37" s="110"/>
      <c r="G37" s="168"/>
      <c r="H37" s="168"/>
      <c r="I37" s="168"/>
      <c r="J37" s="96"/>
      <c r="K37" s="96"/>
      <c r="L37" s="96"/>
      <c r="M37" s="80"/>
    </row>
    <row r="38" spans="2:13" s="10" customFormat="1" ht="20.100000000000001" customHeight="1">
      <c r="B38" s="76" t="s">
        <v>101</v>
      </c>
      <c r="C38" s="113">
        <v>201</v>
      </c>
      <c r="D38" s="248" t="s">
        <v>266</v>
      </c>
      <c r="E38" s="115">
        <f>'5.Tabulation-BOS'!E28</f>
        <v>1</v>
      </c>
      <c r="F38" s="110" t="s">
        <v>6</v>
      </c>
      <c r="G38" s="263"/>
      <c r="H38" s="156"/>
      <c r="I38" s="167">
        <f t="shared" ref="I38:I46" si="2">E38*G38</f>
        <v>0</v>
      </c>
      <c r="J38" s="96"/>
      <c r="K38" s="96"/>
      <c r="L38" s="96"/>
      <c r="M38" s="80"/>
    </row>
    <row r="39" spans="2:13" s="10" customFormat="1" ht="24.75" customHeight="1">
      <c r="B39" s="76" t="s">
        <v>101</v>
      </c>
      <c r="C39" s="113">
        <v>301</v>
      </c>
      <c r="D39" s="186" t="s">
        <v>80</v>
      </c>
      <c r="E39" s="115">
        <f>'5.Tabulation-BOS'!E29</f>
        <v>24</v>
      </c>
      <c r="F39" s="110" t="s">
        <v>62</v>
      </c>
      <c r="G39" s="263"/>
      <c r="H39" s="156"/>
      <c r="I39" s="167">
        <f t="shared" si="2"/>
        <v>0</v>
      </c>
      <c r="J39" s="96"/>
      <c r="K39" s="96"/>
      <c r="L39" s="96"/>
      <c r="M39" s="80"/>
    </row>
    <row r="40" spans="2:13" s="10" customFormat="1" ht="20.100000000000001" customHeight="1">
      <c r="B40" s="76" t="s">
        <v>101</v>
      </c>
      <c r="C40" s="113">
        <v>302</v>
      </c>
      <c r="D40" s="186" t="s">
        <v>81</v>
      </c>
      <c r="E40" s="115">
        <f>'5.Tabulation-BOS'!E30</f>
        <v>1</v>
      </c>
      <c r="F40" s="110" t="s">
        <v>6</v>
      </c>
      <c r="G40" s="263"/>
      <c r="H40" s="156"/>
      <c r="I40" s="167">
        <f t="shared" si="2"/>
        <v>0</v>
      </c>
      <c r="J40" s="96"/>
      <c r="K40" s="96"/>
      <c r="L40" s="96"/>
      <c r="M40" s="80"/>
    </row>
    <row r="41" spans="2:13" s="10" customFormat="1" ht="20.100000000000001" customHeight="1">
      <c r="B41" s="76" t="s">
        <v>101</v>
      </c>
      <c r="C41" s="113">
        <v>303</v>
      </c>
      <c r="D41" s="186" t="s">
        <v>82</v>
      </c>
      <c r="E41" s="115">
        <f>'5.Tabulation-BOS'!E31</f>
        <v>1</v>
      </c>
      <c r="F41" s="110" t="s">
        <v>6</v>
      </c>
      <c r="G41" s="263"/>
      <c r="H41" s="156"/>
      <c r="I41" s="167">
        <f t="shared" si="2"/>
        <v>0</v>
      </c>
      <c r="J41" s="96"/>
      <c r="K41" s="96"/>
      <c r="L41" s="96"/>
      <c r="M41" s="80"/>
    </row>
    <row r="42" spans="2:13" s="10" customFormat="1" ht="25.5" customHeight="1">
      <c r="B42" s="76" t="s">
        <v>101</v>
      </c>
      <c r="C42" s="113">
        <v>304</v>
      </c>
      <c r="D42" s="186" t="s">
        <v>109</v>
      </c>
      <c r="E42" s="115">
        <f>'5.Tabulation-BOS'!E32</f>
        <v>1</v>
      </c>
      <c r="F42" s="110" t="s">
        <v>6</v>
      </c>
      <c r="G42" s="263"/>
      <c r="H42" s="156"/>
      <c r="I42" s="167">
        <f t="shared" si="2"/>
        <v>0</v>
      </c>
      <c r="J42" s="480" t="s">
        <v>234</v>
      </c>
      <c r="K42" s="480"/>
      <c r="L42" s="480"/>
      <c r="M42" s="80"/>
    </row>
    <row r="43" spans="2:13" s="10" customFormat="1" ht="20.100000000000001" customHeight="1">
      <c r="B43" s="76" t="s">
        <v>101</v>
      </c>
      <c r="C43" s="113">
        <v>305</v>
      </c>
      <c r="D43" s="186" t="s">
        <v>110</v>
      </c>
      <c r="E43" s="115">
        <f>'5.Tabulation-BOS'!E33</f>
        <v>1</v>
      </c>
      <c r="F43" s="110" t="s">
        <v>6</v>
      </c>
      <c r="G43" s="263"/>
      <c r="H43" s="156"/>
      <c r="I43" s="167">
        <f t="shared" si="2"/>
        <v>0</v>
      </c>
      <c r="J43" s="96"/>
      <c r="K43" s="96"/>
      <c r="L43" s="96"/>
      <c r="M43" s="80"/>
    </row>
    <row r="44" spans="2:13" s="10" customFormat="1" ht="20.100000000000001" customHeight="1">
      <c r="B44" s="76" t="s">
        <v>101</v>
      </c>
      <c r="C44" s="113">
        <v>306</v>
      </c>
      <c r="D44" s="186" t="s">
        <v>111</v>
      </c>
      <c r="E44" s="115">
        <f>'5.Tabulation-BOS'!E34</f>
        <v>1</v>
      </c>
      <c r="F44" s="110" t="s">
        <v>6</v>
      </c>
      <c r="G44" s="263"/>
      <c r="H44" s="156"/>
      <c r="I44" s="167">
        <f t="shared" si="2"/>
        <v>0</v>
      </c>
      <c r="J44" s="96"/>
      <c r="K44" s="96"/>
      <c r="L44" s="96"/>
      <c r="M44" s="80"/>
    </row>
    <row r="45" spans="2:13" s="10" customFormat="1" ht="24.75" customHeight="1">
      <c r="B45" s="76" t="s">
        <v>101</v>
      </c>
      <c r="C45" s="113">
        <v>307</v>
      </c>
      <c r="D45" s="186" t="s">
        <v>61</v>
      </c>
      <c r="E45" s="115">
        <f>'5.Tabulation-BOS'!E35</f>
        <v>1</v>
      </c>
      <c r="F45" s="110" t="s">
        <v>6</v>
      </c>
      <c r="G45" s="263"/>
      <c r="H45" s="156"/>
      <c r="I45" s="167">
        <f t="shared" si="2"/>
        <v>0</v>
      </c>
      <c r="J45" s="96"/>
      <c r="K45" s="96"/>
      <c r="L45" s="96"/>
      <c r="M45" s="80"/>
    </row>
    <row r="46" spans="2:13" s="10" customFormat="1" ht="20.100000000000001" customHeight="1">
      <c r="B46" s="76" t="s">
        <v>101</v>
      </c>
      <c r="C46" s="113">
        <v>308</v>
      </c>
      <c r="D46" s="186" t="s">
        <v>83</v>
      </c>
      <c r="E46" s="115">
        <f>'5.Tabulation-BOS'!E36</f>
        <v>1</v>
      </c>
      <c r="F46" s="110" t="s">
        <v>6</v>
      </c>
      <c r="G46" s="263"/>
      <c r="H46" s="156"/>
      <c r="I46" s="167">
        <f t="shared" si="2"/>
        <v>0</v>
      </c>
      <c r="J46" s="96"/>
      <c r="K46" s="96"/>
      <c r="L46" s="96"/>
      <c r="M46" s="80"/>
    </row>
    <row r="47" spans="2:13" s="10" customFormat="1" ht="20.100000000000001" customHeight="1" thickBot="1">
      <c r="B47" s="76"/>
      <c r="C47" s="113"/>
      <c r="D47" s="186"/>
      <c r="E47" s="115"/>
      <c r="F47" s="110"/>
      <c r="G47" s="168"/>
      <c r="H47" s="168"/>
      <c r="I47" s="157">
        <f>SUM(I38:I46)</f>
        <v>0</v>
      </c>
      <c r="J47" s="481" t="s">
        <v>118</v>
      </c>
      <c r="K47" s="481"/>
      <c r="L47" s="417"/>
      <c r="M47" s="80"/>
    </row>
    <row r="48" spans="2:13" s="10" customFormat="1" ht="20.100000000000001" customHeight="1" thickTop="1">
      <c r="B48" s="76"/>
      <c r="C48" s="113"/>
      <c r="D48" s="186"/>
      <c r="E48" s="115"/>
      <c r="F48" s="110"/>
      <c r="G48" s="168"/>
      <c r="H48" s="168"/>
      <c r="I48" s="198"/>
      <c r="J48" s="197"/>
      <c r="K48" s="197"/>
      <c r="L48" s="197"/>
      <c r="M48" s="80"/>
    </row>
    <row r="49" spans="2:13" s="10" customFormat="1" ht="20.100000000000001" customHeight="1">
      <c r="B49" s="76" t="s">
        <v>101</v>
      </c>
      <c r="C49" s="113">
        <v>401</v>
      </c>
      <c r="D49" s="186" t="s">
        <v>121</v>
      </c>
      <c r="E49" s="115">
        <f>'5.Tabulation-BOS'!E38</f>
        <v>12</v>
      </c>
      <c r="F49" s="118" t="s">
        <v>112</v>
      </c>
      <c r="G49" s="267"/>
      <c r="H49" s="156"/>
      <c r="I49" s="167">
        <f>E49*G49</f>
        <v>0</v>
      </c>
      <c r="J49" s="470" t="s">
        <v>282</v>
      </c>
      <c r="K49" s="470"/>
      <c r="L49" s="470"/>
      <c r="M49" s="471"/>
    </row>
    <row r="50" spans="2:13" s="10" customFormat="1" ht="28.8" customHeight="1">
      <c r="B50" s="76" t="s">
        <v>101</v>
      </c>
      <c r="C50" s="113">
        <v>402</v>
      </c>
      <c r="D50" s="186" t="str">
        <f>'5.Tabulation-BOS'!D39</f>
        <v>BOS Maintenance Svcs 
(To coincide ending of Roadside Maintenance)</v>
      </c>
      <c r="E50" s="115">
        <f>'5.Tabulation-BOS'!E39</f>
        <v>54</v>
      </c>
      <c r="F50" s="110" t="s">
        <v>112</v>
      </c>
      <c r="G50" s="263"/>
      <c r="H50" s="156"/>
      <c r="I50" s="167">
        <f>E50*G50</f>
        <v>0</v>
      </c>
      <c r="J50" s="470"/>
      <c r="K50" s="470"/>
      <c r="L50" s="470"/>
      <c r="M50" s="471"/>
    </row>
    <row r="51" spans="2:13" s="10" customFormat="1" ht="20.100000000000001" customHeight="1" thickBot="1">
      <c r="B51" s="76"/>
      <c r="C51" s="113"/>
      <c r="D51" s="186"/>
      <c r="E51" s="115"/>
      <c r="F51" s="110"/>
      <c r="G51" s="156"/>
      <c r="H51" s="156"/>
      <c r="I51" s="157">
        <f>SUM(I49:I50)</f>
        <v>0</v>
      </c>
      <c r="J51" s="418" t="s">
        <v>117</v>
      </c>
      <c r="K51" s="418"/>
      <c r="L51" s="417"/>
      <c r="M51" s="80"/>
    </row>
    <row r="52" spans="2:13" s="10" customFormat="1" ht="24.9" customHeight="1" thickTop="1" thickBot="1">
      <c r="B52" s="103"/>
      <c r="C52" s="189"/>
      <c r="D52" s="190"/>
      <c r="E52" s="177"/>
      <c r="F52" s="138"/>
      <c r="G52" s="171"/>
      <c r="H52" s="171"/>
      <c r="I52" s="162"/>
      <c r="J52" s="199"/>
      <c r="K52" s="199"/>
      <c r="L52" s="199"/>
      <c r="M52" s="108"/>
    </row>
    <row r="53" spans="2:13" s="3" customFormat="1" ht="25.5" customHeight="1" thickTop="1" thickBot="1">
      <c r="B53" s="464" t="s">
        <v>76</v>
      </c>
      <c r="C53" s="367"/>
      <c r="D53" s="367"/>
      <c r="E53" s="367"/>
      <c r="F53" s="367"/>
      <c r="G53" s="482" t="s">
        <v>255</v>
      </c>
      <c r="H53" s="367"/>
      <c r="I53" s="367"/>
      <c r="J53" s="367"/>
      <c r="K53" s="367"/>
      <c r="L53" s="367"/>
      <c r="M53" s="394"/>
    </row>
    <row r="54" spans="2:13" s="3" customFormat="1" ht="25.5" customHeight="1" thickTop="1" thickBot="1">
      <c r="B54" s="53"/>
      <c r="C54" s="54" t="s">
        <v>167</v>
      </c>
      <c r="D54" s="413">
        <f>D3</f>
        <v>0</v>
      </c>
      <c r="E54" s="414"/>
      <c r="F54" s="415"/>
      <c r="G54" s="457"/>
      <c r="H54" s="457"/>
      <c r="I54" s="457"/>
      <c r="J54" s="457"/>
      <c r="K54" s="457"/>
      <c r="L54" s="457"/>
      <c r="M54" s="458"/>
    </row>
    <row r="55" spans="2:13" s="10" customFormat="1" ht="12.75" customHeight="1" thickTop="1">
      <c r="B55" s="31"/>
      <c r="C55" s="32"/>
      <c r="D55" s="483" t="s">
        <v>119</v>
      </c>
      <c r="E55" s="484"/>
      <c r="F55" s="484"/>
      <c r="G55" s="474" t="s">
        <v>114</v>
      </c>
      <c r="H55" s="475"/>
      <c r="I55" s="475"/>
      <c r="J55" s="475"/>
      <c r="K55" s="475"/>
      <c r="L55" s="475"/>
      <c r="M55" s="39"/>
    </row>
    <row r="56" spans="2:13" s="10" customFormat="1" ht="12.75" customHeight="1">
      <c r="B56" s="25"/>
      <c r="C56" s="29"/>
      <c r="D56" s="429"/>
      <c r="E56" s="429"/>
      <c r="F56" s="429"/>
      <c r="G56" s="434">
        <v>2014</v>
      </c>
      <c r="H56" s="435"/>
      <c r="I56" s="24">
        <v>2015</v>
      </c>
      <c r="J56" s="24">
        <v>2016</v>
      </c>
      <c r="K56" s="24">
        <v>2017</v>
      </c>
      <c r="L56" s="24">
        <v>2018</v>
      </c>
      <c r="M56" s="40"/>
    </row>
    <row r="57" spans="2:13" s="10" customFormat="1" ht="20.100000000000001" customHeight="1">
      <c r="B57" s="76"/>
      <c r="C57" s="113"/>
      <c r="D57" s="186"/>
      <c r="E57" s="115"/>
      <c r="F57" s="110"/>
      <c r="G57" s="156"/>
      <c r="H57" s="156"/>
      <c r="I57" s="168"/>
      <c r="J57" s="101"/>
      <c r="K57" s="101"/>
      <c r="L57" s="101"/>
      <c r="M57" s="80"/>
    </row>
    <row r="58" spans="2:13" s="10" customFormat="1" ht="20.100000000000001" customHeight="1">
      <c r="B58" s="76" t="s">
        <v>101</v>
      </c>
      <c r="C58" s="113">
        <v>601</v>
      </c>
      <c r="D58" s="431" t="s">
        <v>11</v>
      </c>
      <c r="E58" s="432"/>
      <c r="F58" s="437" t="s">
        <v>120</v>
      </c>
      <c r="G58" s="454"/>
      <c r="H58" s="455"/>
      <c r="I58" s="268"/>
      <c r="J58" s="268"/>
      <c r="K58" s="268"/>
      <c r="L58" s="268"/>
      <c r="M58" s="80"/>
    </row>
    <row r="59" spans="2:13" s="10" customFormat="1" ht="20.100000000000001" customHeight="1">
      <c r="B59" s="76" t="s">
        <v>101</v>
      </c>
      <c r="C59" s="113">
        <v>602</v>
      </c>
      <c r="D59" s="431" t="s">
        <v>12</v>
      </c>
      <c r="E59" s="432"/>
      <c r="F59" s="438"/>
      <c r="G59" s="454"/>
      <c r="H59" s="455"/>
      <c r="I59" s="268"/>
      <c r="J59" s="268"/>
      <c r="K59" s="268"/>
      <c r="L59" s="268"/>
      <c r="M59" s="80"/>
    </row>
    <row r="60" spans="2:13" s="10" customFormat="1" ht="20.100000000000001" customHeight="1">
      <c r="B60" s="76" t="s">
        <v>101</v>
      </c>
      <c r="C60" s="113">
        <v>603</v>
      </c>
      <c r="D60" s="431" t="s">
        <v>13</v>
      </c>
      <c r="E60" s="432"/>
      <c r="F60" s="438"/>
      <c r="G60" s="454"/>
      <c r="H60" s="455"/>
      <c r="I60" s="268"/>
      <c r="J60" s="268"/>
      <c r="K60" s="268"/>
      <c r="L60" s="268"/>
      <c r="M60" s="80"/>
    </row>
    <row r="61" spans="2:13" s="10" customFormat="1" ht="20.100000000000001" customHeight="1">
      <c r="B61" s="76" t="s">
        <v>101</v>
      </c>
      <c r="C61" s="113">
        <v>604</v>
      </c>
      <c r="D61" s="431" t="s">
        <v>14</v>
      </c>
      <c r="E61" s="432"/>
      <c r="F61" s="438"/>
      <c r="G61" s="454"/>
      <c r="H61" s="455"/>
      <c r="I61" s="268"/>
      <c r="J61" s="268"/>
      <c r="K61" s="268"/>
      <c r="L61" s="268"/>
      <c r="M61" s="80"/>
    </row>
    <row r="62" spans="2:13" s="10" customFormat="1" ht="20.100000000000001" customHeight="1">
      <c r="B62" s="76" t="s">
        <v>101</v>
      </c>
      <c r="C62" s="113">
        <v>605</v>
      </c>
      <c r="D62" s="431" t="s">
        <v>15</v>
      </c>
      <c r="E62" s="432"/>
      <c r="F62" s="438"/>
      <c r="G62" s="454"/>
      <c r="H62" s="455"/>
      <c r="I62" s="268"/>
      <c r="J62" s="268"/>
      <c r="K62" s="268"/>
      <c r="L62" s="268"/>
      <c r="M62" s="80"/>
    </row>
    <row r="63" spans="2:13" s="10" customFormat="1" ht="20.100000000000001" customHeight="1">
      <c r="B63" s="76" t="s">
        <v>101</v>
      </c>
      <c r="C63" s="113">
        <v>606</v>
      </c>
      <c r="D63" s="431" t="s">
        <v>24</v>
      </c>
      <c r="E63" s="432"/>
      <c r="F63" s="438"/>
      <c r="G63" s="454"/>
      <c r="H63" s="455"/>
      <c r="I63" s="268"/>
      <c r="J63" s="268"/>
      <c r="K63" s="268"/>
      <c r="L63" s="268"/>
      <c r="M63" s="80"/>
    </row>
    <row r="64" spans="2:13" s="10" customFormat="1" ht="20.100000000000001" customHeight="1">
      <c r="B64" s="76" t="s">
        <v>101</v>
      </c>
      <c r="C64" s="113">
        <v>607</v>
      </c>
      <c r="D64" s="431" t="s">
        <v>113</v>
      </c>
      <c r="E64" s="432"/>
      <c r="F64" s="438"/>
      <c r="G64" s="454"/>
      <c r="H64" s="455"/>
      <c r="I64" s="268"/>
      <c r="J64" s="268"/>
      <c r="K64" s="268"/>
      <c r="L64" s="268"/>
      <c r="M64" s="80"/>
    </row>
    <row r="65" spans="1:13" s="10" customFormat="1" ht="20.100000000000001" customHeight="1">
      <c r="B65" s="76" t="s">
        <v>101</v>
      </c>
      <c r="C65" s="113">
        <v>608</v>
      </c>
      <c r="D65" s="472" t="s">
        <v>75</v>
      </c>
      <c r="E65" s="432"/>
      <c r="F65" s="438"/>
      <c r="G65" s="269"/>
      <c r="H65" s="270"/>
      <c r="I65" s="268"/>
      <c r="J65" s="268"/>
      <c r="K65" s="268"/>
      <c r="L65" s="268"/>
      <c r="M65" s="80"/>
    </row>
    <row r="66" spans="1:13" ht="20.100000000000001" customHeight="1" thickBot="1">
      <c r="B66" s="103"/>
      <c r="C66" s="138"/>
      <c r="D66" s="161"/>
      <c r="E66" s="161"/>
      <c r="F66" s="161"/>
      <c r="G66" s="162"/>
      <c r="H66" s="162"/>
      <c r="I66" s="162"/>
      <c r="J66" s="201"/>
      <c r="K66" s="201"/>
      <c r="L66" s="201"/>
      <c r="M66" s="173"/>
    </row>
    <row r="67" spans="1:13" s="3" customFormat="1" ht="25.5" customHeight="1" thickTop="1" thickBot="1">
      <c r="B67" s="473" t="s">
        <v>76</v>
      </c>
      <c r="C67" s="430"/>
      <c r="D67" s="430"/>
      <c r="E67" s="430"/>
      <c r="F67" s="430"/>
      <c r="G67" s="423" t="s">
        <v>256</v>
      </c>
      <c r="H67" s="424"/>
      <c r="I67" s="424"/>
      <c r="J67" s="424"/>
      <c r="K67" s="424"/>
      <c r="L67" s="424"/>
      <c r="M67" s="425"/>
    </row>
    <row r="68" spans="1:13" s="3" customFormat="1" ht="25.5" customHeight="1" thickTop="1" thickBot="1">
      <c r="B68" s="53"/>
      <c r="C68" s="54" t="s">
        <v>167</v>
      </c>
      <c r="D68" s="413">
        <f>D3</f>
        <v>0</v>
      </c>
      <c r="E68" s="414"/>
      <c r="F68" s="415"/>
      <c r="G68" s="426"/>
      <c r="H68" s="426"/>
      <c r="I68" s="426"/>
      <c r="J68" s="426"/>
      <c r="K68" s="426"/>
      <c r="L68" s="426"/>
      <c r="M68" s="427"/>
    </row>
    <row r="69" spans="1:13" s="10" customFormat="1" ht="12.75" customHeight="1" thickTop="1">
      <c r="B69" s="25"/>
      <c r="C69" s="29"/>
      <c r="D69" s="479" t="s">
        <v>119</v>
      </c>
      <c r="E69" s="429"/>
      <c r="F69" s="429"/>
      <c r="G69" s="433" t="s">
        <v>114</v>
      </c>
      <c r="H69" s="384"/>
      <c r="I69" s="384"/>
      <c r="J69" s="384"/>
      <c r="K69" s="384"/>
      <c r="L69" s="384"/>
      <c r="M69" s="33"/>
    </row>
    <row r="70" spans="1:13" s="10" customFormat="1" ht="12.75" customHeight="1">
      <c r="B70" s="25"/>
      <c r="C70" s="29"/>
      <c r="D70" s="429"/>
      <c r="E70" s="429"/>
      <c r="F70" s="429"/>
      <c r="G70" s="434">
        <v>2014</v>
      </c>
      <c r="H70" s="435"/>
      <c r="I70" s="226">
        <v>2015</v>
      </c>
      <c r="J70" s="226">
        <v>2016</v>
      </c>
      <c r="K70" s="226">
        <v>2017</v>
      </c>
      <c r="L70" s="226">
        <v>2018</v>
      </c>
      <c r="M70" s="33"/>
    </row>
    <row r="71" spans="1:13" s="10" customFormat="1" ht="24.9" customHeight="1">
      <c r="B71" s="76"/>
      <c r="C71" s="110"/>
      <c r="D71" s="174"/>
      <c r="E71" s="110"/>
      <c r="F71" s="110"/>
      <c r="G71" s="156"/>
      <c r="H71" s="156"/>
      <c r="I71" s="156"/>
      <c r="J71" s="97"/>
      <c r="K71" s="97"/>
      <c r="L71" s="97"/>
      <c r="M71" s="166"/>
    </row>
    <row r="72" spans="1:13" s="10" customFormat="1" ht="24.9" customHeight="1">
      <c r="B72" s="246" t="s">
        <v>101</v>
      </c>
      <c r="C72" s="110">
        <v>701</v>
      </c>
      <c r="D72" s="431" t="s">
        <v>260</v>
      </c>
      <c r="E72" s="432"/>
      <c r="F72" s="437"/>
      <c r="G72" s="421"/>
      <c r="H72" s="422"/>
      <c r="I72" s="268"/>
      <c r="J72" s="268"/>
      <c r="K72" s="268"/>
      <c r="L72" s="268"/>
      <c r="M72" s="178"/>
    </row>
    <row r="73" spans="1:13" s="10" customFormat="1" ht="24.9" customHeight="1">
      <c r="B73" s="246" t="s">
        <v>101</v>
      </c>
      <c r="C73" s="110">
        <v>702</v>
      </c>
      <c r="D73" s="431" t="s">
        <v>280</v>
      </c>
      <c r="E73" s="432"/>
      <c r="F73" s="438"/>
      <c r="G73" s="421"/>
      <c r="H73" s="422"/>
      <c r="I73" s="268"/>
      <c r="J73" s="268"/>
      <c r="K73" s="268"/>
      <c r="L73" s="268"/>
      <c r="M73" s="178"/>
    </row>
    <row r="74" spans="1:13" s="10" customFormat="1" ht="25.95" customHeight="1">
      <c r="B74" s="76" t="s">
        <v>101</v>
      </c>
      <c r="C74" s="113">
        <v>703</v>
      </c>
      <c r="D74" s="431" t="s">
        <v>270</v>
      </c>
      <c r="E74" s="431"/>
      <c r="F74" s="300"/>
      <c r="G74" s="269"/>
      <c r="H74" s="270"/>
      <c r="I74" s="268"/>
      <c r="J74" s="268"/>
      <c r="K74" s="268"/>
      <c r="L74" s="268"/>
      <c r="M74" s="80"/>
    </row>
    <row r="75" spans="1:13" s="10" customFormat="1" ht="24.9" customHeight="1" thickBot="1">
      <c r="B75" s="175"/>
      <c r="C75" s="138"/>
      <c r="D75" s="176"/>
      <c r="E75" s="177"/>
      <c r="F75" s="138"/>
      <c r="G75" s="171"/>
      <c r="H75" s="171"/>
      <c r="I75" s="171"/>
      <c r="J75" s="172"/>
      <c r="K75" s="172"/>
      <c r="L75" s="172"/>
      <c r="M75" s="173"/>
    </row>
    <row r="76" spans="1:13" ht="14.4" thickTop="1" thickBot="1">
      <c r="A76" s="52"/>
      <c r="B76" s="142"/>
      <c r="C76" s="145" t="s">
        <v>285</v>
      </c>
      <c r="D76" s="146"/>
      <c r="E76" s="146"/>
      <c r="F76" s="146"/>
      <c r="G76" s="146"/>
      <c r="H76" s="146"/>
      <c r="I76" s="146"/>
      <c r="J76" s="146"/>
      <c r="K76" s="146"/>
      <c r="L76" s="146"/>
      <c r="M76" s="179"/>
    </row>
    <row r="77" spans="1:13" ht="13.8" thickTop="1">
      <c r="A77" s="52"/>
      <c r="B77" s="55"/>
      <c r="C77" s="55"/>
      <c r="D77" s="52"/>
      <c r="E77" s="52"/>
      <c r="F77" s="52"/>
      <c r="G77" s="57"/>
      <c r="H77" s="57"/>
      <c r="I77" s="52"/>
      <c r="J77" s="56"/>
    </row>
    <row r="78" spans="1:13">
      <c r="A78" s="52"/>
      <c r="B78" s="55"/>
      <c r="C78" s="55"/>
      <c r="D78" s="52"/>
      <c r="E78" s="52"/>
      <c r="F78" s="52"/>
      <c r="G78" s="57"/>
      <c r="H78" s="57"/>
      <c r="I78" s="52"/>
      <c r="J78" s="56"/>
    </row>
    <row r="79" spans="1:13">
      <c r="A79" s="52"/>
      <c r="B79" s="55"/>
      <c r="C79" s="55"/>
      <c r="D79" s="52"/>
      <c r="E79" s="52"/>
      <c r="F79" s="52"/>
      <c r="G79" s="57"/>
      <c r="H79" s="57"/>
      <c r="I79" s="52"/>
      <c r="J79" s="56"/>
    </row>
    <row r="80" spans="1:13">
      <c r="A80" s="52"/>
      <c r="B80" s="55"/>
      <c r="C80" s="55"/>
      <c r="D80" s="52"/>
      <c r="E80" s="52"/>
      <c r="F80" s="52"/>
      <c r="G80" s="57"/>
      <c r="H80" s="57"/>
      <c r="I80" s="52"/>
      <c r="J80" s="56"/>
    </row>
    <row r="81" spans="1:10">
      <c r="A81" s="52"/>
      <c r="B81" s="55"/>
      <c r="C81" s="55"/>
      <c r="D81" s="52"/>
      <c r="E81" s="52"/>
      <c r="F81" s="52"/>
      <c r="G81" s="57"/>
      <c r="H81" s="57"/>
      <c r="I81" s="52"/>
      <c r="J81" s="56"/>
    </row>
    <row r="82" spans="1:10">
      <c r="A82" s="52"/>
      <c r="B82" s="55"/>
      <c r="C82" s="55"/>
      <c r="D82" s="52"/>
      <c r="E82" s="52"/>
      <c r="F82" s="52"/>
      <c r="G82" s="57"/>
      <c r="H82" s="57"/>
      <c r="I82" s="52"/>
      <c r="J82" s="56"/>
    </row>
    <row r="83" spans="1:10">
      <c r="A83" s="52"/>
      <c r="B83" s="55"/>
      <c r="C83" s="55"/>
      <c r="D83" s="52"/>
      <c r="E83" s="52"/>
      <c r="F83" s="52"/>
      <c r="G83" s="57"/>
      <c r="H83" s="57"/>
      <c r="I83" s="52"/>
      <c r="J83" s="56"/>
    </row>
    <row r="84" spans="1:10">
      <c r="A84" s="52"/>
      <c r="B84" s="55"/>
      <c r="C84" s="55"/>
      <c r="D84" s="52"/>
      <c r="E84" s="52"/>
      <c r="F84" s="52"/>
      <c r="G84" s="57"/>
      <c r="H84" s="57"/>
      <c r="I84" s="52"/>
      <c r="J84" s="56"/>
    </row>
    <row r="85" spans="1:10">
      <c r="A85" s="52"/>
      <c r="B85" s="55"/>
      <c r="C85" s="55"/>
      <c r="D85" s="52"/>
      <c r="E85" s="52"/>
      <c r="F85" s="52"/>
      <c r="G85" s="57"/>
      <c r="H85" s="57"/>
      <c r="I85" s="52"/>
      <c r="J85" s="56"/>
    </row>
    <row r="86" spans="1:10">
      <c r="A86" s="52"/>
      <c r="B86" s="55"/>
      <c r="C86" s="55"/>
      <c r="D86" s="52"/>
      <c r="E86" s="52"/>
      <c r="F86" s="52"/>
      <c r="G86" s="57"/>
      <c r="H86" s="57"/>
      <c r="I86" s="52"/>
      <c r="J86" s="56"/>
    </row>
    <row r="87" spans="1:10">
      <c r="A87" s="52"/>
      <c r="B87" s="55"/>
      <c r="C87" s="55"/>
      <c r="D87" s="52"/>
      <c r="E87" s="52"/>
      <c r="F87" s="52"/>
      <c r="G87" s="57"/>
      <c r="H87" s="57"/>
      <c r="I87" s="52"/>
      <c r="J87" s="56"/>
    </row>
    <row r="88" spans="1:10">
      <c r="A88" s="52"/>
      <c r="B88" s="55"/>
      <c r="C88" s="55"/>
      <c r="D88" s="52"/>
      <c r="E88" s="52"/>
      <c r="F88" s="52"/>
      <c r="G88" s="57"/>
      <c r="H88" s="57"/>
      <c r="I88" s="52"/>
      <c r="J88" s="56"/>
    </row>
    <row r="89" spans="1:10">
      <c r="A89" s="52"/>
      <c r="B89" s="55"/>
      <c r="C89" s="55"/>
      <c r="D89" s="52"/>
      <c r="E89" s="52"/>
      <c r="F89" s="52"/>
      <c r="G89" s="57"/>
      <c r="H89" s="57"/>
      <c r="I89" s="52"/>
      <c r="J89" s="56"/>
    </row>
    <row r="90" spans="1:10">
      <c r="A90" s="52"/>
      <c r="B90" s="55"/>
      <c r="C90" s="55"/>
      <c r="D90" s="52"/>
      <c r="E90" s="52"/>
      <c r="F90" s="52"/>
      <c r="G90" s="57"/>
      <c r="H90" s="57"/>
      <c r="I90" s="52"/>
      <c r="J90" s="56"/>
    </row>
    <row r="91" spans="1:10">
      <c r="A91" s="52"/>
      <c r="B91" s="55"/>
      <c r="C91" s="55"/>
      <c r="D91" s="52"/>
      <c r="E91" s="52"/>
      <c r="F91" s="52"/>
      <c r="G91" s="57"/>
      <c r="H91" s="57"/>
      <c r="I91" s="52"/>
      <c r="J91" s="56"/>
    </row>
    <row r="92" spans="1:10">
      <c r="A92" s="52"/>
      <c r="B92" s="55"/>
      <c r="C92" s="55"/>
      <c r="D92" s="52"/>
      <c r="E92" s="52"/>
      <c r="F92" s="52"/>
      <c r="G92" s="57"/>
      <c r="H92" s="57"/>
      <c r="I92" s="52"/>
      <c r="J92" s="56"/>
    </row>
    <row r="93" spans="1:10">
      <c r="A93" s="52"/>
      <c r="B93" s="55"/>
      <c r="C93" s="55"/>
      <c r="D93" s="52"/>
      <c r="E93" s="52"/>
      <c r="F93" s="52"/>
      <c r="G93" s="57"/>
      <c r="H93" s="57"/>
      <c r="I93" s="52"/>
      <c r="J93" s="56"/>
    </row>
    <row r="94" spans="1:10">
      <c r="A94" s="52"/>
      <c r="B94" s="55"/>
      <c r="C94" s="55"/>
      <c r="D94" s="52"/>
      <c r="E94" s="52"/>
      <c r="F94" s="52"/>
      <c r="G94" s="57"/>
      <c r="H94" s="57"/>
      <c r="I94" s="52"/>
      <c r="J94" s="56"/>
    </row>
    <row r="95" spans="1:10">
      <c r="A95" s="52"/>
      <c r="B95" s="55"/>
      <c r="C95" s="55"/>
      <c r="D95" s="52"/>
      <c r="E95" s="52"/>
      <c r="F95" s="52"/>
      <c r="G95" s="57"/>
      <c r="H95" s="57"/>
      <c r="I95" s="52"/>
      <c r="J95" s="56"/>
    </row>
    <row r="96" spans="1:10">
      <c r="A96" s="52"/>
      <c r="B96" s="55"/>
      <c r="C96" s="55"/>
      <c r="D96" s="52"/>
      <c r="E96" s="52"/>
      <c r="F96" s="52"/>
      <c r="G96" s="57"/>
      <c r="H96" s="57"/>
      <c r="I96" s="52"/>
      <c r="J96" s="56"/>
    </row>
  </sheetData>
  <sheetProtection sheet="1" objects="1" scenarios="1"/>
  <mergeCells count="56">
    <mergeCell ref="D74:E74"/>
    <mergeCell ref="J6:L6"/>
    <mergeCell ref="J21:L21"/>
    <mergeCell ref="J15:L15"/>
    <mergeCell ref="D68:F68"/>
    <mergeCell ref="D69:F70"/>
    <mergeCell ref="G69:L69"/>
    <mergeCell ref="G70:H70"/>
    <mergeCell ref="J16:L16"/>
    <mergeCell ref="J42:L42"/>
    <mergeCell ref="G56:H56"/>
    <mergeCell ref="J47:L47"/>
    <mergeCell ref="J51:L51"/>
    <mergeCell ref="G53:M54"/>
    <mergeCell ref="D55:F56"/>
    <mergeCell ref="D60:E60"/>
    <mergeCell ref="D72:E72"/>
    <mergeCell ref="F72:F73"/>
    <mergeCell ref="G72:H72"/>
    <mergeCell ref="D73:E73"/>
    <mergeCell ref="G73:H73"/>
    <mergeCell ref="D54:F54"/>
    <mergeCell ref="B53:F53"/>
    <mergeCell ref="D65:E65"/>
    <mergeCell ref="B67:F67"/>
    <mergeCell ref="G67:M68"/>
    <mergeCell ref="D61:E61"/>
    <mergeCell ref="D62:E62"/>
    <mergeCell ref="G58:H58"/>
    <mergeCell ref="G61:H61"/>
    <mergeCell ref="G64:H64"/>
    <mergeCell ref="G59:H59"/>
    <mergeCell ref="G55:L55"/>
    <mergeCell ref="G62:H62"/>
    <mergeCell ref="G63:H63"/>
    <mergeCell ref="M4:M5"/>
    <mergeCell ref="D3:F3"/>
    <mergeCell ref="B4:C5"/>
    <mergeCell ref="K4:K5"/>
    <mergeCell ref="J49:M50"/>
    <mergeCell ref="C1:G1"/>
    <mergeCell ref="F58:F65"/>
    <mergeCell ref="D59:E59"/>
    <mergeCell ref="D64:E64"/>
    <mergeCell ref="G60:H60"/>
    <mergeCell ref="D63:E63"/>
    <mergeCell ref="D58:E58"/>
    <mergeCell ref="G2:M3"/>
    <mergeCell ref="G4:G5"/>
    <mergeCell ref="J4:J5"/>
    <mergeCell ref="I4:I5"/>
    <mergeCell ref="B2:F2"/>
    <mergeCell ref="L4:L5"/>
    <mergeCell ref="D4:D5"/>
    <mergeCell ref="E4:E5"/>
    <mergeCell ref="F4:F5"/>
  </mergeCells>
  <phoneticPr fontId="2" type="noConversion"/>
  <conditionalFormatting sqref="D68:F68 D54:F54 D3:F3">
    <cfRule type="cellIs" dxfId="3" priority="2" stopIfTrue="1" operator="equal">
      <formula>0</formula>
    </cfRule>
  </conditionalFormatting>
  <pageMargins left="0.75" right="0.75" top="1" bottom="1" header="0.5" footer="0.5"/>
  <pageSetup scale="59" orientation="portrait" r:id="rId1"/>
  <headerFooter alignWithMargins="0">
    <oddHeader xml:space="preserve">&amp;LLSIORB
Toll Collection System RFP&amp;RAppendix B
Price Proposal </oddHeader>
    <oddFooter>&amp;C
&amp;R&amp;F&amp;A</oddFooter>
  </headerFooter>
  <rowBreaks count="2" manualBreakCount="2">
    <brk id="51" min="1" max="12" man="1"/>
    <brk id="52" min="1" max="12" man="1"/>
  </rowBreaks>
  <colBreaks count="1" manualBreakCount="1">
    <brk id="1" max="1048575" man="1"/>
  </colBreaks>
</worksheet>
</file>

<file path=xl/worksheets/sheet7.xml><?xml version="1.0" encoding="utf-8"?>
<worksheet xmlns="http://schemas.openxmlformats.org/spreadsheetml/2006/main" xmlns:r="http://schemas.openxmlformats.org/officeDocument/2006/relationships">
  <dimension ref="B1:X105"/>
  <sheetViews>
    <sheetView view="pageBreakPreview" zoomScaleNormal="100" zoomScaleSheetLayoutView="100" workbookViewId="0">
      <selection activeCell="G22" sqref="G22:M23"/>
    </sheetView>
  </sheetViews>
  <sheetFormatPr defaultColWidth="9.109375" defaultRowHeight="13.2"/>
  <cols>
    <col min="1" max="1" width="1.6640625" style="1" customWidth="1"/>
    <col min="2" max="2" width="3.6640625" style="2" customWidth="1"/>
    <col min="3" max="3" width="4.6640625" style="2" customWidth="1"/>
    <col min="4" max="4" width="37.6640625" style="13" customWidth="1"/>
    <col min="5" max="5" width="7.6640625" style="1" customWidth="1"/>
    <col min="6" max="6" width="15.109375" style="1" customWidth="1"/>
    <col min="7" max="7" width="12.6640625" style="12" customWidth="1"/>
    <col min="8" max="8" width="1.6640625" style="12" customWidth="1"/>
    <col min="9" max="9" width="13.6640625" style="12" customWidth="1"/>
    <col min="10" max="12" width="12.6640625" style="16" customWidth="1"/>
    <col min="13" max="13" width="1.6640625" style="12" customWidth="1"/>
    <col min="14" max="14" width="9.6640625" customWidth="1"/>
    <col min="15" max="24" width="9.109375" customWidth="1"/>
    <col min="25" max="16384" width="9.109375" style="1"/>
  </cols>
  <sheetData>
    <row r="1" spans="2:14" ht="25.5" customHeight="1" thickTop="1" thickBot="1">
      <c r="B1" s="486" t="s">
        <v>275</v>
      </c>
      <c r="C1" s="487"/>
      <c r="D1" s="487"/>
      <c r="E1" s="487"/>
      <c r="F1" s="487"/>
      <c r="G1" s="485"/>
      <c r="H1" s="485"/>
      <c r="I1" s="485"/>
      <c r="J1" s="485"/>
      <c r="K1" s="485"/>
      <c r="L1" s="485"/>
      <c r="M1" s="485"/>
    </row>
    <row r="2" spans="2:14" s="3" customFormat="1" ht="25.5" customHeight="1" thickTop="1" thickBot="1">
      <c r="B2" s="473" t="s">
        <v>251</v>
      </c>
      <c r="C2" s="367"/>
      <c r="D2" s="367"/>
      <c r="E2" s="367"/>
      <c r="F2" s="367"/>
      <c r="G2" s="393" t="s">
        <v>144</v>
      </c>
      <c r="H2" s="367"/>
      <c r="I2" s="367"/>
      <c r="J2" s="367"/>
      <c r="K2" s="367"/>
      <c r="L2" s="367"/>
      <c r="M2" s="394"/>
      <c r="N2" s="63"/>
    </row>
    <row r="3" spans="2:14" s="3" customFormat="1" ht="25.5" customHeight="1" thickTop="1" thickBot="1">
      <c r="B3" s="53"/>
      <c r="C3" s="54" t="s">
        <v>167</v>
      </c>
      <c r="D3" s="401">
        <f>'1.Title'!C5</f>
        <v>0</v>
      </c>
      <c r="E3" s="402"/>
      <c r="F3" s="403"/>
      <c r="G3" s="395"/>
      <c r="H3" s="395"/>
      <c r="I3" s="395"/>
      <c r="J3" s="395"/>
      <c r="K3" s="395"/>
      <c r="L3" s="395"/>
      <c r="M3" s="396"/>
    </row>
    <row r="4" spans="2:14" s="3" customFormat="1" ht="25.5" customHeight="1" thickTop="1">
      <c r="B4" s="381" t="s">
        <v>74</v>
      </c>
      <c r="C4" s="382"/>
      <c r="D4" s="385" t="s">
        <v>73</v>
      </c>
      <c r="E4" s="387" t="s">
        <v>97</v>
      </c>
      <c r="F4" s="387" t="s">
        <v>35</v>
      </c>
      <c r="G4" s="397" t="s">
        <v>165</v>
      </c>
      <c r="H4" s="19"/>
      <c r="I4" s="404" t="s">
        <v>66</v>
      </c>
      <c r="J4" s="399" t="s">
        <v>99</v>
      </c>
      <c r="K4" s="399"/>
      <c r="L4" s="399"/>
      <c r="M4" s="45"/>
    </row>
    <row r="5" spans="2:14" s="3" customFormat="1" ht="15" customHeight="1">
      <c r="B5" s="383"/>
      <c r="C5" s="384"/>
      <c r="D5" s="386"/>
      <c r="E5" s="388"/>
      <c r="F5" s="388"/>
      <c r="G5" s="398"/>
      <c r="H5" s="27"/>
      <c r="I5" s="405"/>
      <c r="J5" s="400"/>
      <c r="K5" s="400"/>
      <c r="L5" s="400"/>
      <c r="M5" s="46"/>
    </row>
    <row r="6" spans="2:14" s="3" customFormat="1" ht="24.9" customHeight="1">
      <c r="B6" s="109"/>
      <c r="C6" s="110"/>
      <c r="D6" s="111"/>
      <c r="E6" s="112"/>
      <c r="F6" s="112"/>
      <c r="G6" s="156"/>
      <c r="H6" s="156"/>
      <c r="I6" s="156"/>
      <c r="J6" s="97"/>
      <c r="K6" s="97"/>
      <c r="L6" s="97"/>
      <c r="M6" s="165"/>
      <c r="N6" s="62"/>
    </row>
    <row r="7" spans="2:14" s="3" customFormat="1" ht="20.100000000000001" customHeight="1">
      <c r="B7" s="76" t="s">
        <v>93</v>
      </c>
      <c r="C7" s="113">
        <v>1</v>
      </c>
      <c r="D7" s="238" t="s">
        <v>248</v>
      </c>
      <c r="E7" s="239">
        <v>4</v>
      </c>
      <c r="F7" s="239" t="s">
        <v>244</v>
      </c>
      <c r="G7" s="273"/>
      <c r="H7" s="156"/>
      <c r="I7" s="156">
        <f>G7*E7</f>
        <v>0</v>
      </c>
      <c r="J7" s="97"/>
      <c r="K7" s="97"/>
      <c r="L7" s="97"/>
      <c r="M7" s="166"/>
    </row>
    <row r="8" spans="2:14" s="3" customFormat="1" ht="20.100000000000001" customHeight="1">
      <c r="B8" s="76" t="s">
        <v>93</v>
      </c>
      <c r="C8" s="113">
        <v>2</v>
      </c>
      <c r="D8" s="238" t="s">
        <v>245</v>
      </c>
      <c r="E8" s="239">
        <v>4</v>
      </c>
      <c r="F8" s="239" t="s">
        <v>244</v>
      </c>
      <c r="G8" s="273"/>
      <c r="H8" s="156"/>
      <c r="I8" s="156">
        <f t="shared" ref="I8:I12" si="0">G8*E8</f>
        <v>0</v>
      </c>
      <c r="J8" s="97"/>
      <c r="K8" s="97"/>
      <c r="L8" s="97"/>
      <c r="M8" s="166"/>
    </row>
    <row r="9" spans="2:14" s="3" customFormat="1" ht="20.100000000000001" customHeight="1">
      <c r="B9" s="76" t="s">
        <v>93</v>
      </c>
      <c r="C9" s="113">
        <v>3</v>
      </c>
      <c r="D9" s="238" t="s">
        <v>246</v>
      </c>
      <c r="E9" s="239">
        <v>4</v>
      </c>
      <c r="F9" s="239" t="s">
        <v>243</v>
      </c>
      <c r="G9" s="273"/>
      <c r="H9" s="156"/>
      <c r="I9" s="156">
        <f t="shared" si="0"/>
        <v>0</v>
      </c>
      <c r="J9" s="97"/>
      <c r="K9" s="97"/>
      <c r="L9" s="97"/>
      <c r="M9" s="166"/>
    </row>
    <row r="10" spans="2:14" s="10" customFormat="1" ht="20.100000000000001" customHeight="1">
      <c r="B10" s="76" t="s">
        <v>93</v>
      </c>
      <c r="C10" s="113">
        <v>4</v>
      </c>
      <c r="D10" s="114" t="s">
        <v>247</v>
      </c>
      <c r="E10" s="239">
        <v>4</v>
      </c>
      <c r="F10" s="239" t="s">
        <v>44</v>
      </c>
      <c r="G10" s="273"/>
      <c r="H10" s="156"/>
      <c r="I10" s="156">
        <f t="shared" si="0"/>
        <v>0</v>
      </c>
      <c r="J10" s="97"/>
      <c r="K10" s="97"/>
      <c r="L10" s="97"/>
      <c r="M10" s="166"/>
    </row>
    <row r="11" spans="2:14" s="10" customFormat="1" ht="20.100000000000001" customHeight="1">
      <c r="B11" s="76" t="s">
        <v>93</v>
      </c>
      <c r="C11" s="113">
        <v>5</v>
      </c>
      <c r="D11" s="238" t="s">
        <v>249</v>
      </c>
      <c r="E11" s="239">
        <v>2</v>
      </c>
      <c r="F11" s="239" t="s">
        <v>244</v>
      </c>
      <c r="G11" s="273"/>
      <c r="H11" s="156"/>
      <c r="I11" s="156">
        <f t="shared" si="0"/>
        <v>0</v>
      </c>
      <c r="J11" s="97"/>
      <c r="K11" s="97"/>
      <c r="L11" s="97"/>
      <c r="M11" s="166"/>
    </row>
    <row r="12" spans="2:14" s="10" customFormat="1" ht="20.100000000000001" customHeight="1">
      <c r="B12" s="76" t="s">
        <v>93</v>
      </c>
      <c r="C12" s="113">
        <v>6</v>
      </c>
      <c r="D12" s="238" t="s">
        <v>250</v>
      </c>
      <c r="E12" s="239">
        <v>2</v>
      </c>
      <c r="F12" s="239" t="s">
        <v>243</v>
      </c>
      <c r="G12" s="273"/>
      <c r="H12" s="156"/>
      <c r="I12" s="156">
        <f t="shared" si="0"/>
        <v>0</v>
      </c>
      <c r="J12" s="97"/>
      <c r="K12" s="97"/>
      <c r="L12" s="97"/>
      <c r="M12" s="166"/>
    </row>
    <row r="13" spans="2:14" s="10" customFormat="1" ht="20.100000000000001" customHeight="1">
      <c r="B13" s="76" t="s">
        <v>93</v>
      </c>
      <c r="C13" s="266"/>
      <c r="D13" s="266"/>
      <c r="E13" s="266"/>
      <c r="F13" s="272"/>
      <c r="G13" s="263"/>
      <c r="H13" s="156"/>
      <c r="I13" s="156">
        <f t="shared" ref="I13:I19" si="1">E13*G13</f>
        <v>0</v>
      </c>
      <c r="J13" s="97"/>
      <c r="K13" s="97"/>
      <c r="L13" s="97"/>
      <c r="M13" s="166"/>
    </row>
    <row r="14" spans="2:14" s="10" customFormat="1" ht="20.100000000000001" customHeight="1">
      <c r="B14" s="76" t="s">
        <v>93</v>
      </c>
      <c r="C14" s="266"/>
      <c r="D14" s="266"/>
      <c r="E14" s="266"/>
      <c r="F14" s="272"/>
      <c r="G14" s="263"/>
      <c r="H14" s="156"/>
      <c r="I14" s="156">
        <f t="shared" si="1"/>
        <v>0</v>
      </c>
      <c r="J14" s="97"/>
      <c r="K14" s="97"/>
      <c r="L14" s="97"/>
      <c r="M14" s="166"/>
    </row>
    <row r="15" spans="2:14" s="10" customFormat="1" ht="20.100000000000001" customHeight="1">
      <c r="B15" s="76" t="s">
        <v>93</v>
      </c>
      <c r="C15" s="266"/>
      <c r="D15" s="266"/>
      <c r="E15" s="266"/>
      <c r="F15" s="272"/>
      <c r="G15" s="263"/>
      <c r="H15" s="156"/>
      <c r="I15" s="156">
        <f t="shared" si="1"/>
        <v>0</v>
      </c>
      <c r="J15" s="97"/>
      <c r="K15" s="97"/>
      <c r="L15" s="97"/>
      <c r="M15" s="166"/>
    </row>
    <row r="16" spans="2:14" s="10" customFormat="1" ht="20.100000000000001" customHeight="1">
      <c r="B16" s="76" t="s">
        <v>93</v>
      </c>
      <c r="C16" s="266"/>
      <c r="D16" s="266"/>
      <c r="E16" s="266"/>
      <c r="F16" s="272"/>
      <c r="G16" s="263"/>
      <c r="H16" s="156"/>
      <c r="I16" s="156">
        <f t="shared" si="1"/>
        <v>0</v>
      </c>
      <c r="J16" s="97"/>
      <c r="K16" s="97"/>
      <c r="L16" s="97"/>
      <c r="M16" s="166"/>
    </row>
    <row r="17" spans="2:13" s="10" customFormat="1" ht="20.100000000000001" customHeight="1">
      <c r="B17" s="76" t="s">
        <v>93</v>
      </c>
      <c r="C17" s="266"/>
      <c r="D17" s="266"/>
      <c r="E17" s="266"/>
      <c r="F17" s="272"/>
      <c r="G17" s="263"/>
      <c r="H17" s="156"/>
      <c r="I17" s="156">
        <f t="shared" si="1"/>
        <v>0</v>
      </c>
      <c r="J17" s="97"/>
      <c r="K17" s="97"/>
      <c r="L17" s="97"/>
      <c r="M17" s="166"/>
    </row>
    <row r="18" spans="2:13" s="10" customFormat="1" ht="20.100000000000001" customHeight="1">
      <c r="B18" s="76" t="s">
        <v>93</v>
      </c>
      <c r="C18" s="266"/>
      <c r="D18" s="266"/>
      <c r="E18" s="266"/>
      <c r="F18" s="272"/>
      <c r="G18" s="263"/>
      <c r="H18" s="156"/>
      <c r="I18" s="156">
        <f t="shared" si="1"/>
        <v>0</v>
      </c>
      <c r="J18" s="97"/>
      <c r="K18" s="97"/>
      <c r="L18" s="97"/>
      <c r="M18" s="166"/>
    </row>
    <row r="19" spans="2:13" s="10" customFormat="1" ht="20.100000000000001" customHeight="1">
      <c r="B19" s="76" t="s">
        <v>93</v>
      </c>
      <c r="C19" s="266"/>
      <c r="D19" s="266"/>
      <c r="E19" s="266"/>
      <c r="F19" s="272"/>
      <c r="G19" s="263"/>
      <c r="H19" s="156"/>
      <c r="I19" s="156">
        <f t="shared" si="1"/>
        <v>0</v>
      </c>
      <c r="J19" s="97"/>
      <c r="K19" s="97"/>
      <c r="L19" s="97"/>
      <c r="M19" s="166"/>
    </row>
    <row r="20" spans="2:13" s="10" customFormat="1" ht="20.100000000000001" customHeight="1" thickBot="1">
      <c r="B20" s="128"/>
      <c r="C20" s="110"/>
      <c r="D20" s="92"/>
      <c r="E20" s="110"/>
      <c r="F20" s="110"/>
      <c r="G20" s="132"/>
      <c r="H20" s="156"/>
      <c r="I20" s="157">
        <f>SUM(I7:I19)</f>
        <v>0</v>
      </c>
      <c r="J20" s="251" t="s">
        <v>251</v>
      </c>
      <c r="K20" s="158"/>
      <c r="L20" s="158"/>
      <c r="M20" s="159"/>
    </row>
    <row r="21" spans="2:13" s="10" customFormat="1" ht="20.100000000000001" customHeight="1" thickTop="1" thickBot="1">
      <c r="B21" s="155"/>
      <c r="C21" s="160"/>
      <c r="D21" s="161"/>
      <c r="E21" s="161"/>
      <c r="F21" s="161"/>
      <c r="G21" s="162"/>
      <c r="H21" s="162"/>
      <c r="I21" s="162"/>
      <c r="J21" s="163"/>
      <c r="K21" s="163"/>
      <c r="L21" s="163"/>
      <c r="M21" s="164"/>
    </row>
    <row r="22" spans="2:13" s="3" customFormat="1" ht="25.5" customHeight="1" thickTop="1" thickBot="1">
      <c r="B22" s="473" t="s">
        <v>251</v>
      </c>
      <c r="C22" s="367"/>
      <c r="D22" s="367"/>
      <c r="E22" s="367"/>
      <c r="F22" s="367"/>
      <c r="G22" s="393" t="s">
        <v>144</v>
      </c>
      <c r="H22" s="367"/>
      <c r="I22" s="367"/>
      <c r="J22" s="367"/>
      <c r="K22" s="367"/>
      <c r="L22" s="367"/>
      <c r="M22" s="394"/>
    </row>
    <row r="23" spans="2:13" s="3" customFormat="1" ht="25.5" customHeight="1" thickTop="1" thickBot="1">
      <c r="B23" s="53"/>
      <c r="C23" s="54" t="s">
        <v>167</v>
      </c>
      <c r="D23" s="413">
        <f>D3</f>
        <v>0</v>
      </c>
      <c r="E23" s="414"/>
      <c r="F23" s="415"/>
      <c r="G23" s="395"/>
      <c r="H23" s="395"/>
      <c r="I23" s="395"/>
      <c r="J23" s="395"/>
      <c r="K23" s="395"/>
      <c r="L23" s="395"/>
      <c r="M23" s="396"/>
    </row>
    <row r="24" spans="2:13" s="3" customFormat="1" ht="25.5" customHeight="1" thickTop="1">
      <c r="B24" s="381" t="s">
        <v>74</v>
      </c>
      <c r="C24" s="382"/>
      <c r="D24" s="385" t="s">
        <v>73</v>
      </c>
      <c r="E24" s="387" t="s">
        <v>97</v>
      </c>
      <c r="F24" s="387" t="s">
        <v>35</v>
      </c>
      <c r="G24" s="404" t="s">
        <v>5</v>
      </c>
      <c r="H24" s="19"/>
      <c r="I24" s="404" t="s">
        <v>66</v>
      </c>
      <c r="J24" s="399" t="s">
        <v>99</v>
      </c>
      <c r="K24" s="399"/>
      <c r="L24" s="399"/>
      <c r="M24" s="45"/>
    </row>
    <row r="25" spans="2:13" s="3" customFormat="1" ht="15" customHeight="1">
      <c r="B25" s="383"/>
      <c r="C25" s="384"/>
      <c r="D25" s="386"/>
      <c r="E25" s="388"/>
      <c r="F25" s="388"/>
      <c r="G25" s="405"/>
      <c r="H25" s="27"/>
      <c r="I25" s="405"/>
      <c r="J25" s="400"/>
      <c r="K25" s="400"/>
      <c r="L25" s="400"/>
      <c r="M25" s="46"/>
    </row>
    <row r="26" spans="2:13" s="10" customFormat="1" ht="15" customHeight="1">
      <c r="B26" s="76"/>
      <c r="C26" s="110"/>
      <c r="D26" s="127"/>
      <c r="E26" s="115"/>
      <c r="F26" s="116"/>
      <c r="G26" s="156"/>
      <c r="H26" s="156"/>
      <c r="I26" s="156"/>
      <c r="J26" s="97"/>
      <c r="K26" s="97"/>
      <c r="L26" s="97"/>
      <c r="M26" s="166"/>
    </row>
    <row r="27" spans="2:13" s="10" customFormat="1" ht="20.100000000000001" customHeight="1">
      <c r="B27" s="76" t="s">
        <v>93</v>
      </c>
      <c r="C27" s="113">
        <v>101</v>
      </c>
      <c r="D27" s="114" t="s">
        <v>252</v>
      </c>
      <c r="E27" s="274"/>
      <c r="F27" s="116" t="s">
        <v>180</v>
      </c>
      <c r="G27" s="263"/>
      <c r="H27" s="156"/>
      <c r="I27" s="156">
        <f t="shared" ref="I27:I39" si="2">E27*G27</f>
        <v>0</v>
      </c>
      <c r="J27" s="213" t="s">
        <v>253</v>
      </c>
      <c r="K27" s="97"/>
      <c r="L27" s="97"/>
      <c r="M27" s="166"/>
    </row>
    <row r="28" spans="2:13" s="10" customFormat="1" ht="20.100000000000001" customHeight="1">
      <c r="B28" s="76" t="s">
        <v>93</v>
      </c>
      <c r="C28" s="113">
        <v>102</v>
      </c>
      <c r="D28" s="114" t="s">
        <v>254</v>
      </c>
      <c r="E28" s="274"/>
      <c r="F28" s="116" t="s">
        <v>180</v>
      </c>
      <c r="G28" s="263"/>
      <c r="H28" s="156"/>
      <c r="I28" s="156">
        <f t="shared" si="2"/>
        <v>0</v>
      </c>
      <c r="J28" s="97"/>
      <c r="K28" s="97"/>
      <c r="L28" s="97"/>
      <c r="M28" s="166"/>
    </row>
    <row r="29" spans="2:13" s="10" customFormat="1" ht="20.100000000000001" customHeight="1">
      <c r="B29" s="76" t="s">
        <v>93</v>
      </c>
      <c r="C29" s="113">
        <v>103</v>
      </c>
      <c r="D29" s="114" t="s">
        <v>273</v>
      </c>
      <c r="E29" s="274"/>
      <c r="F29" s="116" t="s">
        <v>180</v>
      </c>
      <c r="G29" s="263"/>
      <c r="H29" s="156"/>
      <c r="I29" s="156">
        <f t="shared" si="2"/>
        <v>0</v>
      </c>
      <c r="J29" s="97"/>
      <c r="K29" s="97"/>
      <c r="L29" s="97"/>
      <c r="M29" s="166"/>
    </row>
    <row r="30" spans="2:13" s="10" customFormat="1" ht="20.100000000000001" customHeight="1">
      <c r="B30" s="76" t="s">
        <v>93</v>
      </c>
      <c r="C30" s="113">
        <v>104</v>
      </c>
      <c r="D30" s="114" t="s">
        <v>271</v>
      </c>
      <c r="E30" s="275"/>
      <c r="F30" s="116" t="s">
        <v>6</v>
      </c>
      <c r="G30" s="263"/>
      <c r="H30" s="156"/>
      <c r="I30" s="156">
        <f t="shared" si="2"/>
        <v>0</v>
      </c>
      <c r="J30" s="97"/>
      <c r="K30" s="97"/>
      <c r="L30" s="97"/>
      <c r="M30" s="166"/>
    </row>
    <row r="31" spans="2:13" s="10" customFormat="1" ht="20.100000000000001" customHeight="1">
      <c r="B31" s="76" t="s">
        <v>93</v>
      </c>
      <c r="C31" s="113">
        <v>105</v>
      </c>
      <c r="D31" s="276"/>
      <c r="E31" s="274"/>
      <c r="F31" s="277"/>
      <c r="G31" s="263"/>
      <c r="H31" s="156"/>
      <c r="I31" s="156">
        <f t="shared" si="2"/>
        <v>0</v>
      </c>
      <c r="J31" s="409" t="s">
        <v>292</v>
      </c>
      <c r="K31" s="409"/>
      <c r="L31" s="409"/>
      <c r="M31" s="166"/>
    </row>
    <row r="32" spans="2:13" s="10" customFormat="1" ht="20.100000000000001" customHeight="1">
      <c r="B32" s="76" t="s">
        <v>93</v>
      </c>
      <c r="C32" s="113">
        <v>106</v>
      </c>
      <c r="D32" s="276"/>
      <c r="E32" s="274"/>
      <c r="F32" s="277"/>
      <c r="G32" s="263"/>
      <c r="H32" s="156"/>
      <c r="I32" s="156">
        <f t="shared" si="2"/>
        <v>0</v>
      </c>
      <c r="J32" s="409"/>
      <c r="K32" s="409"/>
      <c r="L32" s="409"/>
      <c r="M32" s="166"/>
    </row>
    <row r="33" spans="2:24" s="10" customFormat="1" ht="20.100000000000001" customHeight="1">
      <c r="B33" s="76" t="s">
        <v>93</v>
      </c>
      <c r="C33" s="113">
        <v>107</v>
      </c>
      <c r="D33" s="276"/>
      <c r="E33" s="274"/>
      <c r="F33" s="277"/>
      <c r="G33" s="263"/>
      <c r="H33" s="156"/>
      <c r="I33" s="156">
        <f t="shared" si="2"/>
        <v>0</v>
      </c>
      <c r="J33" s="409"/>
      <c r="K33" s="409"/>
      <c r="L33" s="409"/>
      <c r="M33" s="166"/>
    </row>
    <row r="34" spans="2:24" s="10" customFormat="1" ht="20.100000000000001" customHeight="1">
      <c r="B34" s="76" t="s">
        <v>93</v>
      </c>
      <c r="C34" s="113">
        <v>108</v>
      </c>
      <c r="D34" s="276"/>
      <c r="E34" s="274"/>
      <c r="F34" s="277"/>
      <c r="G34" s="263"/>
      <c r="H34" s="156"/>
      <c r="I34" s="156">
        <f t="shared" si="2"/>
        <v>0</v>
      </c>
      <c r="J34" s="97"/>
      <c r="K34" s="97"/>
      <c r="L34" s="97"/>
      <c r="M34" s="166"/>
    </row>
    <row r="35" spans="2:24" s="10" customFormat="1" ht="20.100000000000001" customHeight="1">
      <c r="B35" s="76" t="s">
        <v>93</v>
      </c>
      <c r="C35" s="113">
        <v>109</v>
      </c>
      <c r="D35" s="276"/>
      <c r="E35" s="274"/>
      <c r="F35" s="277"/>
      <c r="G35" s="263"/>
      <c r="H35" s="156"/>
      <c r="I35" s="156">
        <f t="shared" si="2"/>
        <v>0</v>
      </c>
      <c r="J35" s="97"/>
      <c r="K35" s="97"/>
      <c r="L35" s="97"/>
      <c r="M35" s="166"/>
    </row>
    <row r="36" spans="2:24" s="10" customFormat="1" ht="20.100000000000001" customHeight="1">
      <c r="B36" s="76" t="s">
        <v>93</v>
      </c>
      <c r="C36" s="113">
        <v>110</v>
      </c>
      <c r="D36" s="276"/>
      <c r="E36" s="274"/>
      <c r="F36" s="277"/>
      <c r="G36" s="263"/>
      <c r="H36" s="156"/>
      <c r="I36" s="156">
        <f t="shared" si="2"/>
        <v>0</v>
      </c>
      <c r="J36" s="97"/>
      <c r="K36" s="97"/>
      <c r="L36" s="97"/>
      <c r="M36" s="166"/>
    </row>
    <row r="37" spans="2:24" s="10" customFormat="1" ht="20.100000000000001" customHeight="1">
      <c r="B37" s="76" t="s">
        <v>93</v>
      </c>
      <c r="C37" s="113">
        <v>111</v>
      </c>
      <c r="D37" s="276"/>
      <c r="E37" s="274"/>
      <c r="F37" s="277"/>
      <c r="G37" s="263"/>
      <c r="H37" s="156"/>
      <c r="I37" s="156">
        <f t="shared" si="2"/>
        <v>0</v>
      </c>
      <c r="J37" s="97"/>
      <c r="K37" s="97"/>
      <c r="L37" s="97"/>
      <c r="M37" s="166"/>
    </row>
    <row r="38" spans="2:24" s="10" customFormat="1" ht="20.100000000000001" customHeight="1">
      <c r="B38" s="76" t="s">
        <v>93</v>
      </c>
      <c r="C38" s="113">
        <v>112</v>
      </c>
      <c r="D38" s="276"/>
      <c r="E38" s="274"/>
      <c r="F38" s="277"/>
      <c r="G38" s="263"/>
      <c r="H38" s="156"/>
      <c r="I38" s="156">
        <f t="shared" si="2"/>
        <v>0</v>
      </c>
      <c r="J38" s="97"/>
      <c r="K38" s="97"/>
      <c r="L38" s="97"/>
      <c r="M38" s="166"/>
    </row>
    <row r="39" spans="2:24" s="10" customFormat="1" ht="20.100000000000001" customHeight="1">
      <c r="B39" s="76" t="s">
        <v>93</v>
      </c>
      <c r="C39" s="113">
        <v>113</v>
      </c>
      <c r="D39" s="276"/>
      <c r="E39" s="274"/>
      <c r="F39" s="277"/>
      <c r="G39" s="263"/>
      <c r="H39" s="156"/>
      <c r="I39" s="156">
        <f t="shared" si="2"/>
        <v>0</v>
      </c>
      <c r="J39" s="97"/>
      <c r="K39" s="97"/>
      <c r="L39" s="97"/>
      <c r="M39" s="166"/>
    </row>
    <row r="40" spans="2:24" s="10" customFormat="1" ht="20.100000000000001" customHeight="1" thickBot="1">
      <c r="B40" s="128"/>
      <c r="C40" s="110"/>
      <c r="D40" s="92"/>
      <c r="E40" s="110"/>
      <c r="F40" s="110"/>
      <c r="G40" s="132"/>
      <c r="H40" s="156"/>
      <c r="I40" s="157">
        <f>SUM(I27:I39)</f>
        <v>0</v>
      </c>
      <c r="J40" s="158" t="s">
        <v>272</v>
      </c>
      <c r="K40" s="158"/>
      <c r="L40" s="158"/>
      <c r="M40" s="159"/>
    </row>
    <row r="41" spans="2:24" s="10" customFormat="1" ht="20.100000000000001" customHeight="1" thickTop="1">
      <c r="B41" s="128"/>
      <c r="C41" s="130"/>
      <c r="D41" s="132"/>
      <c r="E41" s="132"/>
      <c r="F41" s="132"/>
      <c r="G41" s="168"/>
      <c r="H41" s="168"/>
      <c r="I41" s="168"/>
      <c r="J41" s="158"/>
      <c r="K41" s="158"/>
      <c r="L41" s="158"/>
      <c r="M41" s="159"/>
    </row>
    <row r="42" spans="2:24" s="10" customFormat="1" ht="20.100000000000001" customHeight="1" thickBot="1">
      <c r="B42" s="76"/>
      <c r="C42" s="133"/>
      <c r="D42" s="134"/>
      <c r="E42" s="115"/>
      <c r="F42" s="137"/>
      <c r="G42" s="137"/>
      <c r="H42" s="156"/>
      <c r="I42" s="156"/>
      <c r="J42" s="169"/>
      <c r="K42" s="169"/>
      <c r="L42" s="169"/>
      <c r="M42" s="166"/>
    </row>
    <row r="43" spans="2:24" ht="14.4" thickTop="1" thickBot="1">
      <c r="B43" s="142"/>
      <c r="C43" s="145" t="s">
        <v>285</v>
      </c>
      <c r="D43" s="146"/>
      <c r="E43" s="146"/>
      <c r="F43" s="146"/>
      <c r="G43" s="146"/>
      <c r="H43" s="146"/>
      <c r="I43" s="146"/>
      <c r="J43" s="146"/>
      <c r="K43" s="146"/>
      <c r="L43" s="146"/>
      <c r="M43" s="179"/>
      <c r="N43" s="1"/>
      <c r="O43" s="1"/>
      <c r="P43" s="1"/>
      <c r="Q43" s="1"/>
      <c r="R43" s="1"/>
      <c r="S43" s="1"/>
      <c r="T43" s="1"/>
      <c r="U43" s="1"/>
      <c r="V43" s="1"/>
      <c r="W43" s="1"/>
      <c r="X43" s="1"/>
    </row>
    <row r="44" spans="2:24" ht="13.8" thickTop="1">
      <c r="N44" s="1"/>
      <c r="O44" s="1"/>
      <c r="P44" s="1"/>
      <c r="Q44" s="1"/>
      <c r="R44" s="1"/>
      <c r="S44" s="1"/>
      <c r="T44" s="1"/>
      <c r="U44" s="1"/>
      <c r="V44" s="1"/>
      <c r="W44" s="1"/>
      <c r="X44" s="1"/>
    </row>
    <row r="45" spans="2:24">
      <c r="N45" s="1"/>
      <c r="O45" s="1"/>
      <c r="P45" s="1"/>
      <c r="Q45" s="1"/>
      <c r="R45" s="1"/>
      <c r="S45" s="1"/>
      <c r="T45" s="1"/>
      <c r="U45" s="1"/>
      <c r="V45" s="1"/>
      <c r="W45" s="1"/>
      <c r="X45" s="1"/>
    </row>
    <row r="46" spans="2:24">
      <c r="N46" s="1"/>
      <c r="O46" s="1"/>
      <c r="P46" s="1"/>
      <c r="Q46" s="1"/>
      <c r="R46" s="1"/>
      <c r="S46" s="1"/>
      <c r="T46" s="1"/>
      <c r="U46" s="1"/>
      <c r="V46" s="1"/>
      <c r="W46" s="1"/>
      <c r="X46" s="1"/>
    </row>
    <row r="47" spans="2:24">
      <c r="N47" s="1"/>
      <c r="O47" s="1"/>
      <c r="P47" s="1"/>
      <c r="Q47" s="1"/>
      <c r="R47" s="1"/>
      <c r="S47" s="1"/>
      <c r="T47" s="1"/>
      <c r="U47" s="1"/>
      <c r="V47" s="1"/>
      <c r="W47" s="1"/>
      <c r="X47" s="1"/>
    </row>
    <row r="48" spans="2:24">
      <c r="N48" s="1"/>
      <c r="O48" s="1"/>
      <c r="P48" s="1"/>
      <c r="Q48" s="1"/>
      <c r="R48" s="1"/>
      <c r="S48" s="1"/>
      <c r="T48" s="1"/>
      <c r="U48" s="1"/>
      <c r="V48" s="1"/>
      <c r="W48" s="1"/>
      <c r="X48" s="1"/>
    </row>
    <row r="49" spans="14:24">
      <c r="N49" s="1"/>
      <c r="O49" s="1"/>
      <c r="P49" s="1"/>
      <c r="Q49" s="1"/>
      <c r="R49" s="1"/>
      <c r="S49" s="1"/>
      <c r="T49" s="1"/>
      <c r="U49" s="1"/>
      <c r="V49" s="1"/>
      <c r="W49" s="1"/>
      <c r="X49" s="1"/>
    </row>
    <row r="50" spans="14:24">
      <c r="N50" s="1"/>
      <c r="O50" s="1"/>
      <c r="P50" s="1"/>
      <c r="Q50" s="1"/>
      <c r="R50" s="1"/>
      <c r="S50" s="1"/>
      <c r="T50" s="1"/>
      <c r="U50" s="1"/>
      <c r="V50" s="1"/>
      <c r="W50" s="1"/>
      <c r="X50" s="1"/>
    </row>
    <row r="51" spans="14:24">
      <c r="N51" s="1"/>
      <c r="O51" s="1"/>
      <c r="P51" s="1"/>
      <c r="Q51" s="1"/>
      <c r="R51" s="1"/>
      <c r="S51" s="1"/>
      <c r="T51" s="1"/>
      <c r="U51" s="1"/>
      <c r="V51" s="1"/>
      <c r="W51" s="1"/>
      <c r="X51" s="1"/>
    </row>
    <row r="52" spans="14:24">
      <c r="N52" s="1"/>
      <c r="O52" s="1"/>
      <c r="P52" s="1"/>
      <c r="Q52" s="1"/>
      <c r="R52" s="1"/>
      <c r="S52" s="1"/>
      <c r="T52" s="1"/>
      <c r="U52" s="1"/>
      <c r="V52" s="1"/>
      <c r="W52" s="1"/>
      <c r="X52" s="1"/>
    </row>
    <row r="53" spans="14:24">
      <c r="N53" s="1"/>
      <c r="O53" s="1"/>
      <c r="P53" s="1"/>
      <c r="Q53" s="1"/>
      <c r="R53" s="1"/>
      <c r="S53" s="1"/>
      <c r="T53" s="1"/>
      <c r="U53" s="1"/>
      <c r="V53" s="1"/>
      <c r="W53" s="1"/>
      <c r="X53" s="1"/>
    </row>
    <row r="54" spans="14:24">
      <c r="N54" s="1"/>
      <c r="O54" s="1"/>
      <c r="P54" s="1"/>
      <c r="Q54" s="1"/>
      <c r="R54" s="1"/>
      <c r="S54" s="1"/>
      <c r="T54" s="1"/>
      <c r="U54" s="1"/>
      <c r="V54" s="1"/>
      <c r="W54" s="1"/>
      <c r="X54" s="1"/>
    </row>
    <row r="55" spans="14:24">
      <c r="N55" s="1"/>
      <c r="O55" s="1"/>
      <c r="P55" s="1"/>
      <c r="Q55" s="1"/>
      <c r="R55" s="1"/>
      <c r="S55" s="1"/>
      <c r="T55" s="1"/>
      <c r="U55" s="1"/>
      <c r="V55" s="1"/>
      <c r="W55" s="1"/>
      <c r="X55" s="1"/>
    </row>
    <row r="56" spans="14:24">
      <c r="N56" s="1"/>
      <c r="O56" s="1"/>
      <c r="P56" s="1"/>
      <c r="Q56" s="1"/>
      <c r="R56" s="1"/>
      <c r="S56" s="1"/>
      <c r="T56" s="1"/>
      <c r="U56" s="1"/>
      <c r="V56" s="1"/>
      <c r="W56" s="1"/>
      <c r="X56" s="1"/>
    </row>
    <row r="57" spans="14:24">
      <c r="N57" s="1"/>
      <c r="O57" s="1"/>
      <c r="P57" s="1"/>
      <c r="Q57" s="1"/>
      <c r="R57" s="1"/>
      <c r="S57" s="1"/>
      <c r="T57" s="1"/>
      <c r="U57" s="1"/>
      <c r="V57" s="1"/>
      <c r="W57" s="1"/>
      <c r="X57" s="1"/>
    </row>
    <row r="58" spans="14:24">
      <c r="N58" s="1"/>
      <c r="O58" s="1"/>
      <c r="P58" s="1"/>
      <c r="Q58" s="1"/>
      <c r="R58" s="1"/>
      <c r="S58" s="1"/>
      <c r="T58" s="1"/>
      <c r="U58" s="1"/>
      <c r="V58" s="1"/>
      <c r="W58" s="1"/>
      <c r="X58" s="1"/>
    </row>
    <row r="59" spans="14:24">
      <c r="N59" s="1"/>
      <c r="O59" s="1"/>
      <c r="P59" s="1"/>
      <c r="Q59" s="1"/>
      <c r="R59" s="1"/>
      <c r="S59" s="1"/>
      <c r="T59" s="1"/>
      <c r="U59" s="1"/>
      <c r="V59" s="1"/>
      <c r="W59" s="1"/>
      <c r="X59" s="1"/>
    </row>
    <row r="60" spans="14:24">
      <c r="N60" s="1"/>
      <c r="O60" s="1"/>
      <c r="P60" s="1"/>
      <c r="Q60" s="1"/>
      <c r="R60" s="1"/>
      <c r="S60" s="1"/>
      <c r="T60" s="1"/>
      <c r="U60" s="1"/>
      <c r="V60" s="1"/>
      <c r="W60" s="1"/>
      <c r="X60" s="1"/>
    </row>
    <row r="61" spans="14:24">
      <c r="N61" s="1"/>
      <c r="O61" s="1"/>
      <c r="P61" s="1"/>
      <c r="Q61" s="1"/>
      <c r="R61" s="1"/>
      <c r="S61" s="1"/>
      <c r="T61" s="1"/>
      <c r="U61" s="1"/>
      <c r="V61" s="1"/>
      <c r="W61" s="1"/>
      <c r="X61" s="1"/>
    </row>
    <row r="62" spans="14:24">
      <c r="N62" s="1"/>
      <c r="O62" s="1"/>
      <c r="P62" s="1"/>
      <c r="Q62" s="1"/>
      <c r="R62" s="1"/>
      <c r="S62" s="1"/>
      <c r="T62" s="1"/>
      <c r="U62" s="1"/>
      <c r="V62" s="1"/>
      <c r="W62" s="1"/>
      <c r="X62" s="1"/>
    </row>
    <row r="63" spans="14:24">
      <c r="N63" s="1"/>
      <c r="O63" s="1"/>
      <c r="P63" s="1"/>
      <c r="Q63" s="1"/>
      <c r="R63" s="1"/>
      <c r="S63" s="1"/>
      <c r="T63" s="1"/>
      <c r="U63" s="1"/>
      <c r="V63" s="1"/>
      <c r="W63" s="1"/>
      <c r="X63" s="1"/>
    </row>
    <row r="64" spans="14:24">
      <c r="N64" s="1"/>
      <c r="O64" s="1"/>
      <c r="P64" s="1"/>
      <c r="Q64" s="1"/>
      <c r="R64" s="1"/>
      <c r="S64" s="1"/>
      <c r="T64" s="1"/>
      <c r="U64" s="1"/>
      <c r="V64" s="1"/>
      <c r="W64" s="1"/>
      <c r="X64" s="1"/>
    </row>
    <row r="65" spans="14:24">
      <c r="N65" s="1"/>
      <c r="O65" s="1"/>
      <c r="P65" s="1"/>
      <c r="Q65" s="1"/>
      <c r="R65" s="1"/>
      <c r="S65" s="1"/>
      <c r="T65" s="1"/>
      <c r="U65" s="1"/>
      <c r="V65" s="1"/>
      <c r="W65" s="1"/>
      <c r="X65" s="1"/>
    </row>
    <row r="66" spans="14:24">
      <c r="N66" s="1"/>
      <c r="O66" s="1"/>
      <c r="P66" s="1"/>
      <c r="Q66" s="1"/>
      <c r="R66" s="1"/>
      <c r="S66" s="1"/>
      <c r="T66" s="1"/>
      <c r="U66" s="1"/>
      <c r="V66" s="1"/>
      <c r="W66" s="1"/>
      <c r="X66" s="1"/>
    </row>
    <row r="67" spans="14:24">
      <c r="N67" s="1"/>
      <c r="O67" s="1"/>
      <c r="P67" s="1"/>
      <c r="Q67" s="1"/>
      <c r="R67" s="1"/>
      <c r="S67" s="1"/>
      <c r="T67" s="1"/>
      <c r="U67" s="1"/>
      <c r="V67" s="1"/>
      <c r="W67" s="1"/>
      <c r="X67" s="1"/>
    </row>
    <row r="68" spans="14:24">
      <c r="N68" s="1"/>
      <c r="O68" s="1"/>
      <c r="P68" s="1"/>
      <c r="Q68" s="1"/>
      <c r="R68" s="1"/>
      <c r="S68" s="1"/>
      <c r="T68" s="1"/>
      <c r="U68" s="1"/>
      <c r="V68" s="1"/>
      <c r="W68" s="1"/>
      <c r="X68" s="1"/>
    </row>
    <row r="69" spans="14:24">
      <c r="N69" s="1"/>
      <c r="O69" s="1"/>
      <c r="P69" s="1"/>
      <c r="Q69" s="1"/>
      <c r="R69" s="1"/>
      <c r="S69" s="1"/>
      <c r="T69" s="1"/>
      <c r="U69" s="1"/>
      <c r="V69" s="1"/>
      <c r="W69" s="1"/>
      <c r="X69" s="1"/>
    </row>
    <row r="70" spans="14:24">
      <c r="N70" s="1"/>
      <c r="O70" s="1"/>
      <c r="P70" s="1"/>
      <c r="Q70" s="1"/>
      <c r="R70" s="1"/>
      <c r="S70" s="1"/>
      <c r="T70" s="1"/>
      <c r="U70" s="1"/>
      <c r="V70" s="1"/>
      <c r="W70" s="1"/>
      <c r="X70" s="1"/>
    </row>
    <row r="71" spans="14:24">
      <c r="N71" s="1"/>
      <c r="O71" s="1"/>
      <c r="P71" s="1"/>
      <c r="Q71" s="1"/>
      <c r="R71" s="1"/>
      <c r="S71" s="1"/>
      <c r="T71" s="1"/>
      <c r="U71" s="1"/>
      <c r="V71" s="1"/>
      <c r="W71" s="1"/>
      <c r="X71" s="1"/>
    </row>
    <row r="72" spans="14:24">
      <c r="N72" s="1"/>
      <c r="O72" s="1"/>
      <c r="P72" s="1"/>
      <c r="Q72" s="1"/>
      <c r="R72" s="1"/>
      <c r="S72" s="1"/>
      <c r="T72" s="1"/>
      <c r="U72" s="1"/>
      <c r="V72" s="1"/>
      <c r="W72" s="1"/>
      <c r="X72" s="1"/>
    </row>
    <row r="73" spans="14:24">
      <c r="N73" s="1"/>
      <c r="O73" s="1"/>
      <c r="P73" s="1"/>
      <c r="Q73" s="1"/>
      <c r="R73" s="1"/>
      <c r="S73" s="1"/>
      <c r="T73" s="1"/>
      <c r="U73" s="1"/>
      <c r="V73" s="1"/>
      <c r="W73" s="1"/>
      <c r="X73" s="1"/>
    </row>
    <row r="74" spans="14:24">
      <c r="N74" s="1"/>
      <c r="O74" s="1"/>
      <c r="P74" s="1"/>
      <c r="Q74" s="1"/>
      <c r="R74" s="1"/>
      <c r="S74" s="1"/>
      <c r="T74" s="1"/>
      <c r="U74" s="1"/>
      <c r="V74" s="1"/>
      <c r="W74" s="1"/>
      <c r="X74" s="1"/>
    </row>
    <row r="75" spans="14:24">
      <c r="N75" s="1"/>
      <c r="O75" s="1"/>
      <c r="P75" s="1"/>
      <c r="Q75" s="1"/>
      <c r="R75" s="1"/>
      <c r="S75" s="1"/>
      <c r="T75" s="1"/>
      <c r="U75" s="1"/>
      <c r="V75" s="1"/>
      <c r="W75" s="1"/>
      <c r="X75" s="1"/>
    </row>
    <row r="76" spans="14:24">
      <c r="N76" s="1"/>
      <c r="O76" s="1"/>
      <c r="P76" s="1"/>
      <c r="Q76" s="1"/>
      <c r="R76" s="1"/>
      <c r="S76" s="1"/>
      <c r="T76" s="1"/>
      <c r="U76" s="1"/>
      <c r="V76" s="1"/>
      <c r="W76" s="1"/>
      <c r="X76" s="1"/>
    </row>
    <row r="77" spans="14:24">
      <c r="N77" s="1"/>
      <c r="O77" s="1"/>
      <c r="P77" s="1"/>
      <c r="Q77" s="1"/>
      <c r="R77" s="1"/>
      <c r="S77" s="1"/>
      <c r="T77" s="1"/>
      <c r="U77" s="1"/>
      <c r="V77" s="1"/>
      <c r="W77" s="1"/>
      <c r="X77" s="1"/>
    </row>
    <row r="78" spans="14:24">
      <c r="N78" s="1"/>
      <c r="O78" s="1"/>
      <c r="P78" s="1"/>
      <c r="Q78" s="1"/>
      <c r="R78" s="1"/>
      <c r="S78" s="1"/>
      <c r="T78" s="1"/>
      <c r="U78" s="1"/>
      <c r="V78" s="1"/>
      <c r="W78" s="1"/>
      <c r="X78" s="1"/>
    </row>
    <row r="79" spans="14:24">
      <c r="N79" s="1"/>
      <c r="O79" s="1"/>
      <c r="P79" s="1"/>
      <c r="Q79" s="1"/>
      <c r="R79" s="1"/>
      <c r="S79" s="1"/>
      <c r="T79" s="1"/>
      <c r="U79" s="1"/>
      <c r="V79" s="1"/>
      <c r="W79" s="1"/>
      <c r="X79" s="1"/>
    </row>
    <row r="80" spans="14:24">
      <c r="N80" s="1"/>
      <c r="O80" s="1"/>
      <c r="P80" s="1"/>
      <c r="Q80" s="1"/>
      <c r="R80" s="1"/>
      <c r="S80" s="1"/>
      <c r="T80" s="1"/>
      <c r="U80" s="1"/>
      <c r="V80" s="1"/>
      <c r="W80" s="1"/>
      <c r="X80" s="1"/>
    </row>
    <row r="81" spans="14:24">
      <c r="N81" s="1"/>
      <c r="O81" s="1"/>
      <c r="P81" s="1"/>
      <c r="Q81" s="1"/>
      <c r="R81" s="1"/>
      <c r="S81" s="1"/>
      <c r="T81" s="1"/>
      <c r="U81" s="1"/>
      <c r="V81" s="1"/>
      <c r="W81" s="1"/>
      <c r="X81" s="1"/>
    </row>
    <row r="82" spans="14:24">
      <c r="N82" s="1"/>
      <c r="O82" s="1"/>
      <c r="P82" s="1"/>
      <c r="Q82" s="1"/>
      <c r="R82" s="1"/>
      <c r="S82" s="1"/>
      <c r="T82" s="1"/>
      <c r="U82" s="1"/>
      <c r="V82" s="1"/>
      <c r="W82" s="1"/>
      <c r="X82" s="1"/>
    </row>
    <row r="83" spans="14:24">
      <c r="N83" s="1"/>
      <c r="O83" s="1"/>
      <c r="P83" s="1"/>
      <c r="Q83" s="1"/>
      <c r="R83" s="1"/>
      <c r="S83" s="1"/>
      <c r="T83" s="1"/>
      <c r="U83" s="1"/>
      <c r="V83" s="1"/>
      <c r="W83" s="1"/>
      <c r="X83" s="1"/>
    </row>
    <row r="84" spans="14:24">
      <c r="N84" s="1"/>
      <c r="O84" s="1"/>
      <c r="P84" s="1"/>
      <c r="Q84" s="1"/>
      <c r="R84" s="1"/>
      <c r="S84" s="1"/>
      <c r="T84" s="1"/>
      <c r="U84" s="1"/>
      <c r="V84" s="1"/>
      <c r="W84" s="1"/>
      <c r="X84" s="1"/>
    </row>
    <row r="85" spans="14:24">
      <c r="N85" s="1"/>
      <c r="O85" s="1"/>
      <c r="P85" s="1"/>
      <c r="Q85" s="1"/>
      <c r="R85" s="1"/>
      <c r="S85" s="1"/>
      <c r="T85" s="1"/>
      <c r="U85" s="1"/>
      <c r="V85" s="1"/>
      <c r="W85" s="1"/>
      <c r="X85" s="1"/>
    </row>
    <row r="86" spans="14:24">
      <c r="N86" s="1"/>
      <c r="O86" s="1"/>
      <c r="P86" s="1"/>
      <c r="Q86" s="1"/>
      <c r="R86" s="1"/>
      <c r="S86" s="1"/>
      <c r="T86" s="1"/>
      <c r="U86" s="1"/>
      <c r="V86" s="1"/>
      <c r="W86" s="1"/>
      <c r="X86" s="1"/>
    </row>
    <row r="87" spans="14:24">
      <c r="N87" s="1"/>
      <c r="O87" s="1"/>
      <c r="P87" s="1"/>
      <c r="Q87" s="1"/>
      <c r="R87" s="1"/>
      <c r="S87" s="1"/>
      <c r="T87" s="1"/>
      <c r="U87" s="1"/>
      <c r="V87" s="1"/>
      <c r="W87" s="1"/>
      <c r="X87" s="1"/>
    </row>
    <row r="88" spans="14:24">
      <c r="N88" s="1"/>
      <c r="O88" s="1"/>
      <c r="P88" s="1"/>
      <c r="Q88" s="1"/>
      <c r="R88" s="1"/>
      <c r="S88" s="1"/>
      <c r="T88" s="1"/>
      <c r="U88" s="1"/>
      <c r="V88" s="1"/>
      <c r="W88" s="1"/>
      <c r="X88" s="1"/>
    </row>
    <row r="89" spans="14:24">
      <c r="N89" s="1"/>
      <c r="O89" s="1"/>
      <c r="P89" s="1"/>
      <c r="Q89" s="1"/>
      <c r="R89" s="1"/>
      <c r="S89" s="1"/>
      <c r="T89" s="1"/>
      <c r="U89" s="1"/>
      <c r="V89" s="1"/>
      <c r="W89" s="1"/>
      <c r="X89" s="1"/>
    </row>
    <row r="90" spans="14:24">
      <c r="N90" s="1"/>
      <c r="O90" s="1"/>
      <c r="P90" s="1"/>
      <c r="Q90" s="1"/>
      <c r="R90" s="1"/>
      <c r="S90" s="1"/>
      <c r="T90" s="1"/>
      <c r="U90" s="1"/>
      <c r="V90" s="1"/>
      <c r="W90" s="1"/>
      <c r="X90" s="1"/>
    </row>
    <row r="91" spans="14:24">
      <c r="N91" s="1"/>
      <c r="O91" s="1"/>
      <c r="P91" s="1"/>
      <c r="Q91" s="1"/>
      <c r="R91" s="1"/>
      <c r="S91" s="1"/>
      <c r="T91" s="1"/>
      <c r="U91" s="1"/>
      <c r="V91" s="1"/>
      <c r="W91" s="1"/>
      <c r="X91" s="1"/>
    </row>
    <row r="92" spans="14:24">
      <c r="N92" s="1"/>
      <c r="O92" s="1"/>
      <c r="P92" s="1"/>
      <c r="Q92" s="1"/>
      <c r="R92" s="1"/>
      <c r="S92" s="1"/>
      <c r="T92" s="1"/>
      <c r="U92" s="1"/>
      <c r="V92" s="1"/>
      <c r="W92" s="1"/>
      <c r="X92" s="1"/>
    </row>
    <row r="93" spans="14:24">
      <c r="N93" s="1"/>
      <c r="O93" s="1"/>
      <c r="P93" s="1"/>
      <c r="Q93" s="1"/>
      <c r="R93" s="1"/>
      <c r="S93" s="1"/>
      <c r="T93" s="1"/>
      <c r="U93" s="1"/>
      <c r="V93" s="1"/>
      <c r="W93" s="1"/>
      <c r="X93" s="1"/>
    </row>
    <row r="94" spans="14:24">
      <c r="N94" s="1"/>
      <c r="O94" s="1"/>
      <c r="P94" s="1"/>
      <c r="Q94" s="1"/>
      <c r="R94" s="1"/>
      <c r="S94" s="1"/>
      <c r="T94" s="1"/>
      <c r="U94" s="1"/>
      <c r="V94" s="1"/>
      <c r="W94" s="1"/>
      <c r="X94" s="1"/>
    </row>
    <row r="95" spans="14:24">
      <c r="N95" s="1"/>
      <c r="O95" s="1"/>
      <c r="P95" s="1"/>
      <c r="Q95" s="1"/>
      <c r="R95" s="1"/>
      <c r="S95" s="1"/>
      <c r="T95" s="1"/>
      <c r="U95" s="1"/>
      <c r="V95" s="1"/>
      <c r="W95" s="1"/>
      <c r="X95" s="1"/>
    </row>
    <row r="96" spans="14:24">
      <c r="N96" s="1"/>
      <c r="O96" s="1"/>
      <c r="P96" s="1"/>
      <c r="Q96" s="1"/>
      <c r="R96" s="1"/>
      <c r="S96" s="1"/>
      <c r="T96" s="1"/>
      <c r="U96" s="1"/>
      <c r="V96" s="1"/>
      <c r="W96" s="1"/>
      <c r="X96" s="1"/>
    </row>
    <row r="97" spans="14:24">
      <c r="N97" s="1"/>
      <c r="O97" s="1"/>
      <c r="P97" s="1"/>
      <c r="Q97" s="1"/>
      <c r="R97" s="1"/>
      <c r="S97" s="1"/>
      <c r="T97" s="1"/>
      <c r="U97" s="1"/>
      <c r="V97" s="1"/>
      <c r="W97" s="1"/>
      <c r="X97" s="1"/>
    </row>
    <row r="98" spans="14:24">
      <c r="N98" s="1"/>
      <c r="O98" s="1"/>
      <c r="P98" s="1"/>
      <c r="Q98" s="1"/>
      <c r="R98" s="1"/>
      <c r="S98" s="1"/>
      <c r="T98" s="1"/>
      <c r="U98" s="1"/>
      <c r="V98" s="1"/>
      <c r="W98" s="1"/>
      <c r="X98" s="1"/>
    </row>
    <row r="99" spans="14:24">
      <c r="N99" s="1"/>
      <c r="O99" s="1"/>
      <c r="P99" s="1"/>
      <c r="Q99" s="1"/>
      <c r="R99" s="1"/>
      <c r="S99" s="1"/>
      <c r="T99" s="1"/>
      <c r="U99" s="1"/>
      <c r="V99" s="1"/>
      <c r="W99" s="1"/>
      <c r="X99" s="1"/>
    </row>
    <row r="100" spans="14:24">
      <c r="N100" s="1"/>
      <c r="O100" s="1"/>
      <c r="P100" s="1"/>
      <c r="Q100" s="1"/>
      <c r="R100" s="1"/>
      <c r="S100" s="1"/>
      <c r="T100" s="1"/>
      <c r="U100" s="1"/>
      <c r="V100" s="1"/>
      <c r="W100" s="1"/>
      <c r="X100" s="1"/>
    </row>
    <row r="101" spans="14:24">
      <c r="N101" s="1"/>
      <c r="O101" s="1"/>
      <c r="P101" s="1"/>
      <c r="Q101" s="1"/>
      <c r="R101" s="1"/>
      <c r="S101" s="1"/>
      <c r="T101" s="1"/>
      <c r="U101" s="1"/>
      <c r="V101" s="1"/>
      <c r="W101" s="1"/>
      <c r="X101" s="1"/>
    </row>
    <row r="102" spans="14:24">
      <c r="N102" s="1"/>
      <c r="O102" s="1"/>
      <c r="P102" s="1"/>
      <c r="Q102" s="1"/>
      <c r="R102" s="1"/>
      <c r="S102" s="1"/>
      <c r="T102" s="1"/>
      <c r="U102" s="1"/>
      <c r="V102" s="1"/>
      <c r="W102" s="1"/>
      <c r="X102" s="1"/>
    </row>
    <row r="103" spans="14:24">
      <c r="N103" s="1"/>
      <c r="O103" s="1"/>
      <c r="P103" s="1"/>
      <c r="Q103" s="1"/>
      <c r="R103" s="1"/>
      <c r="S103" s="1"/>
      <c r="T103" s="1"/>
      <c r="U103" s="1"/>
      <c r="V103" s="1"/>
      <c r="W103" s="1"/>
      <c r="X103" s="1"/>
    </row>
    <row r="104" spans="14:24">
      <c r="N104" s="1"/>
      <c r="O104" s="1"/>
      <c r="P104" s="1"/>
      <c r="Q104" s="1"/>
      <c r="R104" s="1"/>
      <c r="S104" s="1"/>
      <c r="T104" s="1"/>
      <c r="U104" s="1"/>
      <c r="V104" s="1"/>
      <c r="W104" s="1"/>
      <c r="X104" s="1"/>
    </row>
    <row r="105" spans="14:24">
      <c r="N105" s="1"/>
      <c r="O105" s="1"/>
      <c r="P105" s="1"/>
      <c r="Q105" s="1"/>
      <c r="R105" s="1"/>
      <c r="S105" s="1"/>
      <c r="T105" s="1"/>
      <c r="U105" s="1"/>
      <c r="V105" s="1"/>
      <c r="W105" s="1"/>
      <c r="X105" s="1"/>
    </row>
  </sheetData>
  <sheetProtection sheet="1" objects="1" scenarios="1"/>
  <mergeCells count="27">
    <mergeCell ref="J31:L33"/>
    <mergeCell ref="J24:J25"/>
    <mergeCell ref="K24:K25"/>
    <mergeCell ref="L24:L25"/>
    <mergeCell ref="B24:C25"/>
    <mergeCell ref="D24:D25"/>
    <mergeCell ref="E24:E25"/>
    <mergeCell ref="F24:F25"/>
    <mergeCell ref="G24:G25"/>
    <mergeCell ref="I24:I25"/>
    <mergeCell ref="I4:I5"/>
    <mergeCell ref="J4:J5"/>
    <mergeCell ref="K4:K5"/>
    <mergeCell ref="L4:L5"/>
    <mergeCell ref="B22:F22"/>
    <mergeCell ref="G22:M23"/>
    <mergeCell ref="D23:F23"/>
    <mergeCell ref="B4:C5"/>
    <mergeCell ref="D4:D5"/>
    <mergeCell ref="E4:E5"/>
    <mergeCell ref="F4:F5"/>
    <mergeCell ref="G4:G5"/>
    <mergeCell ref="G1:M1"/>
    <mergeCell ref="B1:F1"/>
    <mergeCell ref="B2:F2"/>
    <mergeCell ref="G2:M3"/>
    <mergeCell ref="D3:F3"/>
  </mergeCells>
  <conditionalFormatting sqref="D23:F23 D3:F3">
    <cfRule type="cellIs" dxfId="2" priority="1" stopIfTrue="1" operator="equal">
      <formula>0</formula>
    </cfRule>
  </conditionalFormatting>
  <pageMargins left="0.75" right="0.75" top="1" bottom="1" header="0.5" footer="0.5"/>
  <pageSetup scale="61" orientation="portrait" r:id="rId1"/>
  <headerFooter alignWithMargins="0">
    <oddHeader>&amp;LLSIORB
Toll Collection System RFP&amp;RAppendix B
Price Proposal</oddHeader>
    <oddFooter>&amp;C
&amp;R&amp;F&amp;A</oddFooter>
  </headerFooter>
  <rowBreaks count="1" manualBreakCount="1">
    <brk id="21" min="1" max="12" man="1"/>
  </rowBreaks>
</worksheet>
</file>

<file path=xl/worksheets/sheet8.xml><?xml version="1.0" encoding="utf-8"?>
<worksheet xmlns="http://schemas.openxmlformats.org/spreadsheetml/2006/main" xmlns:r="http://schemas.openxmlformats.org/officeDocument/2006/relationships">
  <sheetPr codeName="Sheet9"/>
  <dimension ref="B1:J49"/>
  <sheetViews>
    <sheetView view="pageBreakPreview" zoomScale="85" zoomScaleNormal="100" zoomScaleSheetLayoutView="85" workbookViewId="0">
      <selection activeCell="L40" sqref="L40"/>
    </sheetView>
  </sheetViews>
  <sheetFormatPr defaultColWidth="9.109375" defaultRowHeight="13.2" outlineLevelRow="1"/>
  <cols>
    <col min="1" max="1" width="1.6640625" style="1" customWidth="1"/>
    <col min="2" max="2" width="1.6640625" style="2" customWidth="1"/>
    <col min="3" max="3" width="55.6640625" style="1" customWidth="1"/>
    <col min="4" max="7" width="13.6640625" style="1" customWidth="1"/>
    <col min="8" max="8" width="13.6640625" style="2" customWidth="1"/>
    <col min="9" max="9" width="13.6640625" style="1" customWidth="1"/>
    <col min="10" max="10" width="1.6640625" style="2" customWidth="1"/>
    <col min="11" max="16384" width="9.109375" style="1"/>
  </cols>
  <sheetData>
    <row r="1" spans="2:10" ht="37.5" customHeight="1" thickTop="1" thickBot="1">
      <c r="B1" s="257"/>
      <c r="C1" s="493" t="s">
        <v>275</v>
      </c>
      <c r="D1" s="494"/>
      <c r="E1" s="494"/>
      <c r="F1" s="494"/>
      <c r="G1" s="494"/>
      <c r="H1" s="257"/>
      <c r="I1" s="258"/>
      <c r="J1" s="257"/>
    </row>
    <row r="2" spans="2:10" s="3" customFormat="1" ht="24.9" customHeight="1" thickTop="1" thickBot="1">
      <c r="B2" s="21"/>
      <c r="C2" s="15" t="s">
        <v>278</v>
      </c>
      <c r="D2" s="17"/>
      <c r="E2" s="17"/>
      <c r="F2" s="17"/>
      <c r="G2" s="17"/>
      <c r="H2" s="17"/>
      <c r="I2" s="17"/>
      <c r="J2" s="18"/>
    </row>
    <row r="3" spans="2:10" s="3" customFormat="1" ht="24.9" customHeight="1" thickTop="1">
      <c r="B3" s="58"/>
      <c r="C3" s="61">
        <f>'1.Title'!C5:F5</f>
        <v>0</v>
      </c>
      <c r="D3" s="59"/>
      <c r="E3" s="59"/>
      <c r="F3" s="59"/>
      <c r="G3" s="59"/>
      <c r="H3" s="59"/>
      <c r="I3" s="59"/>
      <c r="J3" s="60"/>
    </row>
    <row r="4" spans="2:10" s="10" customFormat="1" ht="12.75" customHeight="1">
      <c r="B4" s="76"/>
      <c r="C4" s="77"/>
      <c r="D4" s="78"/>
      <c r="E4" s="78"/>
      <c r="F4" s="78"/>
      <c r="G4" s="78"/>
      <c r="H4" s="78"/>
      <c r="I4" s="79"/>
      <c r="J4" s="80"/>
    </row>
    <row r="5" spans="2:10" s="10" customFormat="1" ht="18" customHeight="1">
      <c r="B5" s="76"/>
      <c r="C5" s="134" t="s">
        <v>235</v>
      </c>
      <c r="D5" s="156">
        <f>'4.Price-Roadside'!I42</f>
        <v>0</v>
      </c>
      <c r="E5" s="156"/>
      <c r="F5" s="202"/>
      <c r="G5" s="202"/>
      <c r="H5" s="202"/>
      <c r="I5" s="202"/>
      <c r="J5" s="80"/>
    </row>
    <row r="6" spans="2:10" s="10" customFormat="1" ht="18" customHeight="1">
      <c r="B6" s="76"/>
      <c r="C6" s="134" t="s">
        <v>236</v>
      </c>
      <c r="D6" s="156">
        <f>'4.Price-Roadside'!I56</f>
        <v>0</v>
      </c>
      <c r="E6" s="156"/>
      <c r="F6" s="202"/>
      <c r="G6" s="202"/>
      <c r="H6" s="129"/>
      <c r="I6" s="202"/>
      <c r="J6" s="80"/>
    </row>
    <row r="7" spans="2:10" s="10" customFormat="1" ht="18" customHeight="1">
      <c r="B7" s="76"/>
      <c r="C7" s="134" t="s">
        <v>237</v>
      </c>
      <c r="D7" s="156">
        <f>'4.Price-Roadside'!I63+'4.Price-Roadside'!I73</f>
        <v>0</v>
      </c>
      <c r="E7" s="202"/>
      <c r="F7" s="207" t="s">
        <v>238</v>
      </c>
      <c r="G7" s="168">
        <f>SUM(D5:D7)</f>
        <v>0</v>
      </c>
      <c r="H7" s="203">
        <f>G7/'3. Tabulation-Roadside'!$E$46</f>
        <v>0</v>
      </c>
      <c r="I7" s="208" t="s">
        <v>179</v>
      </c>
      <c r="J7" s="80"/>
    </row>
    <row r="8" spans="2:10" s="10" customFormat="1" ht="18" customHeight="1">
      <c r="B8" s="76"/>
      <c r="C8" s="134" t="s">
        <v>77</v>
      </c>
      <c r="D8" s="167">
        <f>'6.Price-BOS'!I28</f>
        <v>0</v>
      </c>
      <c r="E8" s="202"/>
      <c r="F8" s="209"/>
      <c r="G8" s="129"/>
      <c r="H8" s="203"/>
      <c r="I8" s="77"/>
      <c r="J8" s="80"/>
    </row>
    <row r="9" spans="2:10" s="10" customFormat="1" ht="18" customHeight="1">
      <c r="B9" s="76"/>
      <c r="C9" s="134" t="s">
        <v>79</v>
      </c>
      <c r="D9" s="167">
        <f>'6.Price-BOS'!I36</f>
        <v>0</v>
      </c>
      <c r="E9" s="202"/>
      <c r="F9" s="209"/>
      <c r="G9" s="129"/>
      <c r="H9" s="203"/>
      <c r="I9" s="77"/>
      <c r="J9" s="80"/>
    </row>
    <row r="10" spans="2:10" s="10" customFormat="1" ht="18" customHeight="1">
      <c r="B10" s="76"/>
      <c r="C10" s="134" t="s">
        <v>334</v>
      </c>
      <c r="D10" s="167">
        <f>'7.Infrastructure'!I20+'7.Infrastructure'!I40</f>
        <v>0</v>
      </c>
      <c r="E10" s="202"/>
      <c r="F10" s="209"/>
      <c r="G10" s="129"/>
      <c r="H10" s="203"/>
      <c r="I10" s="77"/>
      <c r="J10" s="80"/>
    </row>
    <row r="11" spans="2:10" s="10" customFormat="1" ht="18" customHeight="1">
      <c r="B11" s="76"/>
      <c r="C11" s="134" t="s">
        <v>108</v>
      </c>
      <c r="D11" s="167">
        <f>'6.Price-BOS'!I47</f>
        <v>0</v>
      </c>
      <c r="E11" s="202"/>
      <c r="F11" s="207" t="s">
        <v>178</v>
      </c>
      <c r="G11" s="131">
        <f>SUM(D8:D11)</f>
        <v>0</v>
      </c>
      <c r="H11" s="203">
        <f>G11/'3. Tabulation-Roadside'!$E$46</f>
        <v>0</v>
      </c>
      <c r="I11" s="208" t="s">
        <v>179</v>
      </c>
      <c r="J11" s="80"/>
    </row>
    <row r="12" spans="2:10" ht="18" customHeight="1" thickBot="1">
      <c r="B12" s="76"/>
      <c r="C12" s="147" t="s">
        <v>116</v>
      </c>
      <c r="D12" s="210"/>
      <c r="E12" s="210"/>
      <c r="F12" s="211"/>
      <c r="G12" s="157">
        <f>SUM(D5:D11)</f>
        <v>0</v>
      </c>
      <c r="H12" s="203">
        <f>G12/'3. Tabulation-Roadside'!$E$46</f>
        <v>0</v>
      </c>
      <c r="I12" s="208" t="s">
        <v>179</v>
      </c>
      <c r="J12" s="94"/>
    </row>
    <row r="13" spans="2:10" ht="12.75" customHeight="1" thickTop="1">
      <c r="B13" s="76"/>
      <c r="C13" s="147"/>
      <c r="D13" s="212"/>
      <c r="E13" s="212"/>
      <c r="F13" s="212"/>
      <c r="G13" s="212"/>
      <c r="H13" s="212"/>
      <c r="I13" s="212"/>
      <c r="J13" s="94"/>
    </row>
    <row r="14" spans="2:10" s="3" customFormat="1" ht="12.75" customHeight="1">
      <c r="B14" s="488"/>
      <c r="C14" s="489"/>
      <c r="D14" s="491" t="s">
        <v>297</v>
      </c>
      <c r="E14" s="492"/>
      <c r="F14" s="492"/>
      <c r="G14" s="492"/>
      <c r="H14" s="492"/>
      <c r="I14" s="492"/>
      <c r="J14" s="8"/>
    </row>
    <row r="15" spans="2:10" s="10" customFormat="1" ht="12.75" customHeight="1">
      <c r="B15" s="488"/>
      <c r="C15" s="490"/>
      <c r="D15" s="228">
        <v>2016</v>
      </c>
      <c r="E15" s="26">
        <v>2017</v>
      </c>
      <c r="F15" s="26">
        <v>2018</v>
      </c>
      <c r="G15" s="26">
        <v>2019</v>
      </c>
      <c r="H15" s="26">
        <v>2020</v>
      </c>
      <c r="I15" s="34">
        <v>2021</v>
      </c>
      <c r="J15" s="22"/>
    </row>
    <row r="16" spans="2:10" s="10" customFormat="1" ht="12.75" hidden="1" customHeight="1" outlineLevel="1">
      <c r="B16" s="306"/>
      <c r="C16" s="307" t="s">
        <v>301</v>
      </c>
      <c r="D16" s="308">
        <v>12</v>
      </c>
      <c r="E16" s="309">
        <v>12</v>
      </c>
      <c r="F16" s="309">
        <v>0</v>
      </c>
      <c r="G16" s="309">
        <v>0</v>
      </c>
      <c r="H16" s="309">
        <v>0</v>
      </c>
      <c r="I16" s="310">
        <v>0</v>
      </c>
      <c r="J16" s="311"/>
    </row>
    <row r="17" spans="2:10" s="10" customFormat="1" ht="12.75" hidden="1" customHeight="1" outlineLevel="1">
      <c r="B17" s="306"/>
      <c r="C17" s="307" t="s">
        <v>300</v>
      </c>
      <c r="D17" s="308">
        <v>8</v>
      </c>
      <c r="E17" s="309">
        <v>4</v>
      </c>
      <c r="F17" s="309">
        <v>0</v>
      </c>
      <c r="G17" s="309">
        <v>0</v>
      </c>
      <c r="H17" s="309">
        <v>0</v>
      </c>
      <c r="I17" s="310">
        <v>0</v>
      </c>
      <c r="J17" s="311"/>
    </row>
    <row r="18" spans="2:10" s="10" customFormat="1" ht="12.75" hidden="1" customHeight="1" outlineLevel="1">
      <c r="B18" s="306"/>
      <c r="C18" s="307" t="s">
        <v>302</v>
      </c>
      <c r="D18" s="308">
        <v>0</v>
      </c>
      <c r="E18" s="309">
        <v>11</v>
      </c>
      <c r="F18" s="309">
        <v>0</v>
      </c>
      <c r="G18" s="309">
        <v>0</v>
      </c>
      <c r="H18" s="309">
        <v>0</v>
      </c>
      <c r="I18" s="310">
        <v>0</v>
      </c>
      <c r="J18" s="311"/>
    </row>
    <row r="19" spans="2:10" s="10" customFormat="1" ht="12.75" hidden="1" customHeight="1" outlineLevel="1">
      <c r="B19" s="306"/>
      <c r="C19" s="334" t="s">
        <v>346</v>
      </c>
      <c r="D19" s="308">
        <v>0</v>
      </c>
      <c r="E19" s="309">
        <v>12</v>
      </c>
      <c r="F19" s="309">
        <v>0</v>
      </c>
      <c r="G19" s="309">
        <v>0</v>
      </c>
      <c r="H19" s="309">
        <v>0</v>
      </c>
      <c r="I19" s="310">
        <v>0</v>
      </c>
      <c r="J19" s="311"/>
    </row>
    <row r="20" spans="2:10" s="10" customFormat="1" ht="12.75" hidden="1" customHeight="1" outlineLevel="1">
      <c r="B20" s="306"/>
      <c r="C20" s="307" t="s">
        <v>305</v>
      </c>
      <c r="D20" s="308">
        <v>4</v>
      </c>
      <c r="E20" s="309">
        <v>4</v>
      </c>
      <c r="F20" s="309">
        <v>0</v>
      </c>
      <c r="G20" s="309">
        <v>0</v>
      </c>
      <c r="H20" s="309">
        <v>0</v>
      </c>
      <c r="I20" s="310">
        <v>0</v>
      </c>
      <c r="J20" s="311"/>
    </row>
    <row r="21" spans="2:10" s="10" customFormat="1" ht="12.75" hidden="1" customHeight="1" outlineLevel="1">
      <c r="B21" s="306"/>
      <c r="C21" s="307" t="s">
        <v>303</v>
      </c>
      <c r="D21" s="308">
        <v>8</v>
      </c>
      <c r="E21" s="309">
        <v>4</v>
      </c>
      <c r="F21" s="309">
        <v>0</v>
      </c>
      <c r="G21" s="309">
        <v>0</v>
      </c>
      <c r="H21" s="309">
        <v>0</v>
      </c>
      <c r="I21" s="310">
        <v>0</v>
      </c>
      <c r="J21" s="311"/>
    </row>
    <row r="22" spans="2:10" s="10" customFormat="1" ht="12.75" hidden="1" customHeight="1" outlineLevel="1">
      <c r="B22" s="306"/>
      <c r="C22" s="307" t="s">
        <v>299</v>
      </c>
      <c r="D22" s="308">
        <v>8</v>
      </c>
      <c r="E22" s="309">
        <v>8</v>
      </c>
      <c r="F22" s="309">
        <v>0</v>
      </c>
      <c r="G22" s="309">
        <v>0</v>
      </c>
      <c r="H22" s="309">
        <v>0</v>
      </c>
      <c r="I22" s="310">
        <v>0</v>
      </c>
      <c r="J22" s="311"/>
    </row>
    <row r="23" spans="2:10" s="10" customFormat="1" ht="12.75" hidden="1" customHeight="1" outlineLevel="1">
      <c r="B23" s="306"/>
      <c r="C23" s="307" t="s">
        <v>304</v>
      </c>
      <c r="D23" s="308">
        <v>2</v>
      </c>
      <c r="E23" s="309">
        <v>10</v>
      </c>
      <c r="F23" s="309">
        <v>0</v>
      </c>
      <c r="G23" s="309">
        <v>0</v>
      </c>
      <c r="H23" s="309">
        <v>0</v>
      </c>
      <c r="I23" s="310">
        <v>0</v>
      </c>
      <c r="J23" s="311"/>
    </row>
    <row r="24" spans="2:10" s="10" customFormat="1" ht="12.75" hidden="1" customHeight="1" outlineLevel="1">
      <c r="B24" s="306"/>
      <c r="C24" s="307" t="s">
        <v>306</v>
      </c>
      <c r="D24" s="308">
        <v>3</v>
      </c>
      <c r="E24" s="309">
        <v>3</v>
      </c>
      <c r="F24" s="309">
        <v>0</v>
      </c>
      <c r="G24" s="309">
        <v>0</v>
      </c>
      <c r="H24" s="309">
        <v>0</v>
      </c>
      <c r="I24" s="310">
        <v>0</v>
      </c>
      <c r="J24" s="311"/>
    </row>
    <row r="25" spans="2:10" s="10" customFormat="1" ht="12.75" hidden="1" customHeight="1" outlineLevel="1">
      <c r="B25" s="306"/>
      <c r="C25" s="307" t="s">
        <v>307</v>
      </c>
      <c r="D25" s="308">
        <v>2</v>
      </c>
      <c r="E25" s="309">
        <v>10</v>
      </c>
      <c r="F25" s="309">
        <v>0</v>
      </c>
      <c r="G25" s="309">
        <v>0</v>
      </c>
      <c r="H25" s="309">
        <v>0</v>
      </c>
      <c r="I25" s="310">
        <v>0</v>
      </c>
      <c r="J25" s="311"/>
    </row>
    <row r="26" spans="2:10" s="10" customFormat="1" ht="12.75" hidden="1" customHeight="1" outlineLevel="1">
      <c r="B26" s="312"/>
      <c r="C26" s="313" t="s">
        <v>308</v>
      </c>
      <c r="D26" s="314"/>
      <c r="E26" s="315">
        <v>12</v>
      </c>
      <c r="F26" s="315">
        <v>12</v>
      </c>
      <c r="G26" s="315">
        <v>12</v>
      </c>
      <c r="H26" s="315">
        <v>12</v>
      </c>
      <c r="I26" s="315">
        <v>12</v>
      </c>
      <c r="J26" s="316"/>
    </row>
    <row r="27" spans="2:10" s="10" customFormat="1" ht="12.75" hidden="1" customHeight="1" outlineLevel="1">
      <c r="B27" s="312"/>
      <c r="C27" s="313" t="s">
        <v>309</v>
      </c>
      <c r="D27" s="314"/>
      <c r="E27" s="315">
        <v>8</v>
      </c>
      <c r="F27" s="315">
        <v>12</v>
      </c>
      <c r="G27" s="315">
        <v>12</v>
      </c>
      <c r="H27" s="315">
        <v>12</v>
      </c>
      <c r="I27" s="315">
        <v>12</v>
      </c>
      <c r="J27" s="316"/>
    </row>
    <row r="28" spans="2:10" s="10" customFormat="1" ht="12.75" hidden="1" customHeight="1" outlineLevel="1">
      <c r="B28" s="312"/>
      <c r="C28" s="313" t="s">
        <v>310</v>
      </c>
      <c r="D28" s="314"/>
      <c r="E28" s="315">
        <v>11</v>
      </c>
      <c r="F28" s="315">
        <v>11</v>
      </c>
      <c r="G28" s="315">
        <v>11</v>
      </c>
      <c r="H28" s="315">
        <v>11</v>
      </c>
      <c r="I28" s="315">
        <v>11</v>
      </c>
      <c r="J28" s="316"/>
    </row>
    <row r="29" spans="2:10" s="10" customFormat="1" ht="12.75" hidden="1" customHeight="1" outlineLevel="1">
      <c r="B29" s="312"/>
      <c r="C29" s="335" t="s">
        <v>347</v>
      </c>
      <c r="D29" s="314"/>
      <c r="E29" s="315">
        <v>0</v>
      </c>
      <c r="F29" s="315">
        <v>12</v>
      </c>
      <c r="G29" s="315">
        <v>12</v>
      </c>
      <c r="H29" s="315">
        <v>12</v>
      </c>
      <c r="I29" s="315">
        <v>12</v>
      </c>
      <c r="J29" s="316"/>
    </row>
    <row r="30" spans="2:10" s="10" customFormat="1" ht="12.75" hidden="1" customHeight="1" outlineLevel="1">
      <c r="B30" s="312"/>
      <c r="C30" s="313" t="s">
        <v>311</v>
      </c>
      <c r="D30" s="314"/>
      <c r="E30" s="315">
        <v>4</v>
      </c>
      <c r="F30" s="315">
        <v>4</v>
      </c>
      <c r="G30" s="315">
        <v>4</v>
      </c>
      <c r="H30" s="315">
        <v>4</v>
      </c>
      <c r="I30" s="315">
        <v>4</v>
      </c>
      <c r="J30" s="316"/>
    </row>
    <row r="31" spans="2:10" s="10" customFormat="1" ht="12.75" hidden="1" customHeight="1" outlineLevel="1">
      <c r="B31" s="312"/>
      <c r="C31" s="313" t="s">
        <v>312</v>
      </c>
      <c r="D31" s="314"/>
      <c r="E31" s="315">
        <v>8</v>
      </c>
      <c r="F31" s="315">
        <v>12</v>
      </c>
      <c r="G31" s="315">
        <v>12</v>
      </c>
      <c r="H31" s="315">
        <v>12</v>
      </c>
      <c r="I31" s="315">
        <v>12</v>
      </c>
      <c r="J31" s="316"/>
    </row>
    <row r="32" spans="2:10" s="10" customFormat="1" ht="12.75" hidden="1" customHeight="1" outlineLevel="1">
      <c r="B32" s="312"/>
      <c r="C32" s="313" t="s">
        <v>298</v>
      </c>
      <c r="D32" s="314"/>
      <c r="E32" s="315">
        <v>8</v>
      </c>
      <c r="F32" s="315">
        <v>8</v>
      </c>
      <c r="G32" s="315">
        <v>8</v>
      </c>
      <c r="H32" s="315">
        <v>8</v>
      </c>
      <c r="I32" s="315">
        <v>8</v>
      </c>
      <c r="J32" s="316"/>
    </row>
    <row r="33" spans="2:10" s="10" customFormat="1" ht="12.75" hidden="1" customHeight="1" outlineLevel="1">
      <c r="B33" s="312"/>
      <c r="C33" s="313" t="s">
        <v>313</v>
      </c>
      <c r="D33" s="314"/>
      <c r="E33" s="315">
        <v>2</v>
      </c>
      <c r="F33" s="315">
        <v>12</v>
      </c>
      <c r="G33" s="315">
        <v>12</v>
      </c>
      <c r="H33" s="315">
        <v>12</v>
      </c>
      <c r="I33" s="315">
        <v>12</v>
      </c>
      <c r="J33" s="316"/>
    </row>
    <row r="34" spans="2:10" s="10" customFormat="1" ht="12.75" hidden="1" customHeight="1" outlineLevel="1">
      <c r="B34" s="312"/>
      <c r="C34" s="313" t="s">
        <v>314</v>
      </c>
      <c r="D34" s="314"/>
      <c r="E34" s="315">
        <v>3</v>
      </c>
      <c r="F34" s="315">
        <v>3</v>
      </c>
      <c r="G34" s="315">
        <v>3</v>
      </c>
      <c r="H34" s="315">
        <v>3</v>
      </c>
      <c r="I34" s="315">
        <v>3</v>
      </c>
      <c r="J34" s="316"/>
    </row>
    <row r="35" spans="2:10" s="10" customFormat="1" ht="12.75" hidden="1" customHeight="1" outlineLevel="1">
      <c r="B35" s="312"/>
      <c r="C35" s="313" t="s">
        <v>315</v>
      </c>
      <c r="D35" s="314"/>
      <c r="E35" s="315">
        <v>2</v>
      </c>
      <c r="F35" s="315">
        <v>12</v>
      </c>
      <c r="G35" s="315">
        <v>12</v>
      </c>
      <c r="H35" s="315">
        <v>12</v>
      </c>
      <c r="I35" s="315">
        <v>12</v>
      </c>
      <c r="J35" s="316"/>
    </row>
    <row r="36" spans="2:10" s="10" customFormat="1" ht="12.75" customHeight="1" collapsed="1">
      <c r="B36" s="25"/>
      <c r="C36" s="26" t="s">
        <v>122</v>
      </c>
      <c r="D36" s="26">
        <f>D16+D18+D20+D22+D24</f>
        <v>27</v>
      </c>
      <c r="E36" s="26">
        <f t="shared" ref="E36:I36" si="0">E16+E18+E20+E22+E24</f>
        <v>38</v>
      </c>
      <c r="F36" s="26">
        <f t="shared" si="0"/>
        <v>0</v>
      </c>
      <c r="G36" s="26">
        <f t="shared" si="0"/>
        <v>0</v>
      </c>
      <c r="H36" s="26">
        <f t="shared" si="0"/>
        <v>0</v>
      </c>
      <c r="I36" s="26">
        <f t="shared" si="0"/>
        <v>0</v>
      </c>
      <c r="J36" s="22"/>
    </row>
    <row r="37" spans="2:10" s="10" customFormat="1" ht="12.75" customHeight="1">
      <c r="B37" s="25"/>
      <c r="C37" s="228" t="s">
        <v>316</v>
      </c>
      <c r="D37" s="26">
        <f>(D17*D16)+(D19*D18)+(D21*D20)+(D23*D22)+(D25*D24)</f>
        <v>150</v>
      </c>
      <c r="E37" s="26">
        <f t="shared" ref="E37:I37" si="1">(E17*E16)+(E19*E18)+(E21*E20)+(E23*E22)+(E25*E24)</f>
        <v>306</v>
      </c>
      <c r="F37" s="26">
        <f t="shared" si="1"/>
        <v>0</v>
      </c>
      <c r="G37" s="26">
        <f t="shared" si="1"/>
        <v>0</v>
      </c>
      <c r="H37" s="26">
        <f t="shared" si="1"/>
        <v>0</v>
      </c>
      <c r="I37" s="26">
        <f t="shared" si="1"/>
        <v>0</v>
      </c>
      <c r="J37" s="22"/>
    </row>
    <row r="38" spans="2:10" s="10" customFormat="1" ht="12.75" customHeight="1">
      <c r="B38" s="25"/>
      <c r="C38" s="26" t="s">
        <v>123</v>
      </c>
      <c r="D38" s="26">
        <f>D26+D28+D30+D32+D34</f>
        <v>0</v>
      </c>
      <c r="E38" s="26">
        <f t="shared" ref="E38:I38" si="2">E26+E28+E30+E32+E34</f>
        <v>38</v>
      </c>
      <c r="F38" s="26">
        <f t="shared" si="2"/>
        <v>38</v>
      </c>
      <c r="G38" s="26">
        <f t="shared" si="2"/>
        <v>38</v>
      </c>
      <c r="H38" s="26">
        <f t="shared" si="2"/>
        <v>38</v>
      </c>
      <c r="I38" s="26">
        <f t="shared" si="2"/>
        <v>38</v>
      </c>
      <c r="J38" s="22"/>
    </row>
    <row r="39" spans="2:10" s="10" customFormat="1" ht="12.75" customHeight="1">
      <c r="B39" s="25"/>
      <c r="C39" s="228" t="s">
        <v>317</v>
      </c>
      <c r="D39" s="26">
        <f>(D27*D26)+(D29*D28)+(D31*D30)+(D33*D32)+(D35*D34)</f>
        <v>0</v>
      </c>
      <c r="E39" s="26">
        <f>(E27*E26)+(E29*E28)+(E31*E30)+(E33*E32)+(E35*E34)</f>
        <v>150</v>
      </c>
      <c r="F39" s="26">
        <f t="shared" ref="F39:I39" si="3">(F27*F26)+(F29*F28)+(F31*F30)+(F33*F32)+(F35*F34)</f>
        <v>456</v>
      </c>
      <c r="G39" s="26">
        <f t="shared" si="3"/>
        <v>456</v>
      </c>
      <c r="H39" s="26">
        <f t="shared" si="3"/>
        <v>456</v>
      </c>
      <c r="I39" s="26">
        <f t="shared" si="3"/>
        <v>456</v>
      </c>
      <c r="J39" s="22"/>
    </row>
    <row r="40" spans="2:10" ht="12.75" customHeight="1">
      <c r="B40" s="76"/>
      <c r="C40" s="147"/>
      <c r="D40" s="212"/>
      <c r="E40" s="212"/>
      <c r="F40" s="212"/>
      <c r="G40" s="212"/>
      <c r="H40" s="212"/>
      <c r="I40" s="212"/>
      <c r="J40" s="94"/>
    </row>
    <row r="41" spans="2:10" ht="18" customHeight="1">
      <c r="B41" s="76"/>
      <c r="C41" s="134" t="s">
        <v>239</v>
      </c>
      <c r="D41" s="156">
        <f>D37*'4.Price-Roadside'!$G$75</f>
        <v>0</v>
      </c>
      <c r="E41" s="156">
        <f>E37*'4.Price-Roadside'!$G$75</f>
        <v>0</v>
      </c>
      <c r="F41" s="156">
        <f>F37*'4.Price-Roadside'!$G$75</f>
        <v>0</v>
      </c>
      <c r="G41" s="156">
        <f>G37*'4.Price-Roadside'!$G$75</f>
        <v>0</v>
      </c>
      <c r="H41" s="156">
        <f>H37*'4.Price-Roadside'!$G$75</f>
        <v>0</v>
      </c>
      <c r="I41" s="156">
        <f>I37*'4.Price-Roadside'!$G$75</f>
        <v>0</v>
      </c>
      <c r="J41" s="94"/>
    </row>
    <row r="42" spans="2:10" ht="18" customHeight="1">
      <c r="B42" s="76"/>
      <c r="C42" s="134" t="s">
        <v>240</v>
      </c>
      <c r="D42" s="156">
        <v>0</v>
      </c>
      <c r="E42" s="156">
        <f>E39*'4.Price-Roadside'!$G$76</f>
        <v>0</v>
      </c>
      <c r="F42" s="156">
        <f>F39*'4.Price-Roadside'!$G$76</f>
        <v>0</v>
      </c>
      <c r="G42" s="156">
        <f>G39*'4.Price-Roadside'!$G$76</f>
        <v>0</v>
      </c>
      <c r="H42" s="156">
        <f>H39*'4.Price-Roadside'!$G$76</f>
        <v>0</v>
      </c>
      <c r="I42" s="156">
        <f>I39*'4.Price-Roadside'!$G$76</f>
        <v>0</v>
      </c>
      <c r="J42" s="94"/>
    </row>
    <row r="43" spans="2:10" ht="18" customHeight="1">
      <c r="B43" s="76"/>
      <c r="C43" s="134" t="s">
        <v>130</v>
      </c>
      <c r="D43" s="156">
        <v>0</v>
      </c>
      <c r="E43" s="156">
        <f>12*'6.Price-BOS'!G49*((1+$F$47)^(E15-$D15))</f>
        <v>0</v>
      </c>
      <c r="F43" s="156">
        <v>0</v>
      </c>
      <c r="G43" s="156">
        <v>0</v>
      </c>
      <c r="H43" s="156">
        <v>0</v>
      </c>
      <c r="I43" s="156">
        <v>0</v>
      </c>
      <c r="J43" s="94"/>
    </row>
    <row r="44" spans="2:10" ht="18" customHeight="1">
      <c r="B44" s="76"/>
      <c r="C44" s="134" t="s">
        <v>131</v>
      </c>
      <c r="D44" s="156">
        <v>0</v>
      </c>
      <c r="E44" s="156">
        <v>0</v>
      </c>
      <c r="F44" s="156">
        <f>12*'6.Price-BOS'!$G50*((1+$F$47)^(E15-D15))</f>
        <v>0</v>
      </c>
      <c r="G44" s="156">
        <f>12*'6.Price-BOS'!$G50*((1+$F$47)^(F15-E15))</f>
        <v>0</v>
      </c>
      <c r="H44" s="156">
        <f>12*'6.Price-BOS'!$G50*((1+$F$47)^(G15-F15))</f>
        <v>0</v>
      </c>
      <c r="I44" s="156">
        <f>12*'6.Price-BOS'!$G50*((1+$F$47)^(H15-G15))</f>
        <v>0</v>
      </c>
      <c r="J44" s="94"/>
    </row>
    <row r="45" spans="2:10" ht="18" customHeight="1" thickBot="1">
      <c r="B45" s="76"/>
      <c r="C45" s="147" t="s">
        <v>181</v>
      </c>
      <c r="D45" s="157">
        <f t="shared" ref="D45:I45" si="4">SUM(D41:D44)</f>
        <v>0</v>
      </c>
      <c r="E45" s="157">
        <f t="shared" si="4"/>
        <v>0</v>
      </c>
      <c r="F45" s="157">
        <f t="shared" si="4"/>
        <v>0</v>
      </c>
      <c r="G45" s="157">
        <f t="shared" si="4"/>
        <v>0</v>
      </c>
      <c r="H45" s="157">
        <f t="shared" si="4"/>
        <v>0</v>
      </c>
      <c r="I45" s="157">
        <f t="shared" si="4"/>
        <v>0</v>
      </c>
      <c r="J45" s="94"/>
    </row>
    <row r="46" spans="2:10" ht="12.75" customHeight="1" thickTop="1">
      <c r="B46" s="76"/>
      <c r="C46" s="134"/>
      <c r="D46" s="156"/>
      <c r="E46" s="156"/>
      <c r="F46" s="156"/>
      <c r="G46" s="156"/>
      <c r="H46" s="156"/>
      <c r="I46" s="156"/>
      <c r="J46" s="94"/>
    </row>
    <row r="47" spans="2:10" ht="12.75" customHeight="1" thickBot="1">
      <c r="B47" s="103"/>
      <c r="C47" s="204"/>
      <c r="D47" s="305" t="s">
        <v>350</v>
      </c>
      <c r="E47" s="302"/>
      <c r="F47" s="301"/>
      <c r="G47" s="302"/>
      <c r="H47" s="205"/>
      <c r="I47" s="205"/>
      <c r="J47" s="206"/>
    </row>
    <row r="48" spans="2:10" ht="14.4" thickTop="1" thickBot="1">
      <c r="B48" s="142"/>
      <c r="C48" s="145" t="s">
        <v>285</v>
      </c>
      <c r="D48" s="146"/>
      <c r="E48" s="146"/>
      <c r="F48" s="146"/>
      <c r="G48" s="146"/>
      <c r="H48" s="146"/>
      <c r="I48" s="146"/>
      <c r="J48" s="179"/>
    </row>
    <row r="49" ht="13.8" thickTop="1"/>
  </sheetData>
  <sheetProtection sheet="1" objects="1" scenarios="1"/>
  <mergeCells count="4">
    <mergeCell ref="B14:B15"/>
    <mergeCell ref="C14:C15"/>
    <mergeCell ref="D14:I14"/>
    <mergeCell ref="C1:G1"/>
  </mergeCells>
  <phoneticPr fontId="2" type="noConversion"/>
  <conditionalFormatting sqref="C3">
    <cfRule type="cellIs" dxfId="1" priority="1" stopIfTrue="1" operator="equal">
      <formula>0</formula>
    </cfRule>
  </conditionalFormatting>
  <pageMargins left="0.75" right="0.75" top="1" bottom="1" header="0.5" footer="0.5"/>
  <pageSetup scale="63" orientation="portrait" r:id="rId1"/>
  <headerFooter alignWithMargins="0">
    <oddHeader>&amp;LLSIORB
Toll Collection System RFP&amp;RAppendix B
Price Proposal</oddHeader>
    <oddFooter>&amp;C
&amp;R&amp;F&amp;A</oddFooter>
  </headerFooter>
</worksheet>
</file>

<file path=xl/worksheets/sheet9.xml><?xml version="1.0" encoding="utf-8"?>
<worksheet xmlns="http://schemas.openxmlformats.org/spreadsheetml/2006/main" xmlns:r="http://schemas.openxmlformats.org/officeDocument/2006/relationships">
  <sheetPr codeName="Sheet10"/>
  <dimension ref="B1:I77"/>
  <sheetViews>
    <sheetView view="pageBreakPreview" zoomScale="115" zoomScaleNormal="100" zoomScaleSheetLayoutView="115" workbookViewId="0">
      <selection activeCell="H37" sqref="H37"/>
    </sheetView>
  </sheetViews>
  <sheetFormatPr defaultColWidth="9.109375" defaultRowHeight="12.75" customHeight="1"/>
  <cols>
    <col min="1" max="1" width="1.6640625" style="1" customWidth="1"/>
    <col min="2" max="2" width="7.6640625" style="1" customWidth="1"/>
    <col min="3" max="3" width="36.6640625" style="13" customWidth="1"/>
    <col min="4" max="7" width="9.109375" style="1" customWidth="1"/>
    <col min="8" max="8" width="10.109375" style="1" customWidth="1"/>
    <col min="9" max="9" width="54.6640625" style="1" bestFit="1" customWidth="1"/>
    <col min="10" max="16384" width="9.109375" style="1"/>
  </cols>
  <sheetData>
    <row r="1" spans="2:8" ht="20.25" customHeight="1" thickTop="1" thickBot="1">
      <c r="B1" s="495" t="s">
        <v>275</v>
      </c>
      <c r="C1" s="496"/>
      <c r="D1" s="496"/>
      <c r="E1" s="500"/>
      <c r="F1" s="500"/>
      <c r="G1" s="500"/>
      <c r="H1" s="500"/>
    </row>
    <row r="2" spans="2:8" ht="12.75" customHeight="1" thickTop="1" thickBot="1">
      <c r="B2" s="511"/>
      <c r="C2" s="511"/>
      <c r="D2" s="511"/>
      <c r="E2" s="497">
        <f>'1.Title'!C5</f>
        <v>0</v>
      </c>
      <c r="F2" s="498"/>
      <c r="G2" s="499"/>
      <c r="H2" s="259"/>
    </row>
    <row r="3" spans="2:8" ht="20.100000000000001" customHeight="1" thickTop="1">
      <c r="B3" s="507" t="s">
        <v>279</v>
      </c>
      <c r="C3" s="508"/>
      <c r="D3" s="508"/>
      <c r="E3" s="509"/>
      <c r="F3" s="509"/>
      <c r="G3" s="509"/>
      <c r="H3" s="510"/>
    </row>
    <row r="4" spans="2:8" s="3" customFormat="1" ht="12.75" customHeight="1">
      <c r="B4" s="48"/>
      <c r="C4" s="50" t="s">
        <v>153</v>
      </c>
      <c r="D4" s="29" t="s">
        <v>134</v>
      </c>
      <c r="E4" s="29" t="s">
        <v>134</v>
      </c>
      <c r="F4" s="29" t="s">
        <v>138</v>
      </c>
      <c r="G4" s="29" t="s">
        <v>138</v>
      </c>
      <c r="H4" s="22" t="s">
        <v>143</v>
      </c>
    </row>
    <row r="5" spans="2:8" s="3" customFormat="1" ht="24.9" customHeight="1">
      <c r="B5" s="49"/>
      <c r="C5" s="50" t="s">
        <v>154</v>
      </c>
      <c r="D5" s="47" t="s">
        <v>135</v>
      </c>
      <c r="E5" s="47" t="s">
        <v>136</v>
      </c>
      <c r="F5" s="47" t="s">
        <v>137</v>
      </c>
      <c r="G5" s="47" t="s">
        <v>139</v>
      </c>
      <c r="H5" s="23" t="s">
        <v>142</v>
      </c>
    </row>
    <row r="6" spans="2:8" s="42" customFormat="1" ht="12.75" customHeight="1">
      <c r="B6" s="501" t="s">
        <v>242</v>
      </c>
      <c r="C6" s="278" t="s">
        <v>235</v>
      </c>
      <c r="D6" s="279">
        <v>0.05</v>
      </c>
      <c r="E6" s="279">
        <v>0.2</v>
      </c>
      <c r="F6" s="279">
        <v>0.25</v>
      </c>
      <c r="G6" s="279">
        <v>0.4</v>
      </c>
      <c r="H6" s="280">
        <v>0.1</v>
      </c>
    </row>
    <row r="7" spans="2:8" s="42" customFormat="1" ht="12.75" customHeight="1">
      <c r="B7" s="502"/>
      <c r="C7" s="281" t="s">
        <v>236</v>
      </c>
      <c r="D7" s="282">
        <v>0.05</v>
      </c>
      <c r="E7" s="282">
        <v>0.2</v>
      </c>
      <c r="F7" s="282">
        <v>0.25</v>
      </c>
      <c r="G7" s="282">
        <v>0.4</v>
      </c>
      <c r="H7" s="283">
        <v>0.1</v>
      </c>
    </row>
    <row r="8" spans="2:8" s="42" customFormat="1" ht="12.75" customHeight="1">
      <c r="B8" s="502"/>
      <c r="C8" s="281" t="s">
        <v>241</v>
      </c>
      <c r="D8" s="282">
        <v>0.05</v>
      </c>
      <c r="E8" s="282"/>
      <c r="F8" s="282"/>
      <c r="G8" s="282">
        <v>0.85</v>
      </c>
      <c r="H8" s="283">
        <v>0.1</v>
      </c>
    </row>
    <row r="9" spans="2:8" s="42" customFormat="1" ht="12.75" customHeight="1">
      <c r="B9" s="502"/>
      <c r="C9" s="281" t="s">
        <v>217</v>
      </c>
      <c r="D9" s="284" t="s">
        <v>155</v>
      </c>
      <c r="E9" s="282"/>
      <c r="F9" s="282"/>
      <c r="G9" s="282"/>
      <c r="H9" s="283"/>
    </row>
    <row r="10" spans="2:8" s="42" customFormat="1" ht="12.75" customHeight="1">
      <c r="B10" s="502"/>
      <c r="C10" s="281" t="s">
        <v>218</v>
      </c>
      <c r="D10" s="282">
        <v>0.05</v>
      </c>
      <c r="E10" s="282">
        <v>0.85</v>
      </c>
      <c r="F10" s="282"/>
      <c r="G10" s="282"/>
      <c r="H10" s="283">
        <v>0.1</v>
      </c>
    </row>
    <row r="11" spans="2:8" s="42" customFormat="1" ht="12.75" customHeight="1">
      <c r="B11" s="502"/>
      <c r="C11" s="281" t="s">
        <v>219</v>
      </c>
      <c r="D11" s="282"/>
      <c r="E11" s="282"/>
      <c r="F11" s="282"/>
      <c r="G11" s="282"/>
      <c r="H11" s="283">
        <v>1</v>
      </c>
    </row>
    <row r="12" spans="2:8" s="42" customFormat="1" ht="12.75" customHeight="1">
      <c r="B12" s="502"/>
      <c r="C12" s="281" t="s">
        <v>55</v>
      </c>
      <c r="D12" s="282"/>
      <c r="E12" s="282"/>
      <c r="F12" s="282">
        <v>0.9</v>
      </c>
      <c r="G12" s="282"/>
      <c r="H12" s="283">
        <v>0.1</v>
      </c>
    </row>
    <row r="13" spans="2:8" s="42" customFormat="1" ht="12.75" customHeight="1">
      <c r="B13" s="502"/>
      <c r="C13" s="281" t="s">
        <v>54</v>
      </c>
      <c r="D13" s="282"/>
      <c r="E13" s="282"/>
      <c r="F13" s="282"/>
      <c r="G13" s="282">
        <v>0.9</v>
      </c>
      <c r="H13" s="283">
        <v>0.1</v>
      </c>
    </row>
    <row r="14" spans="2:8" s="42" customFormat="1" ht="12.75" customHeight="1">
      <c r="B14" s="502"/>
      <c r="C14" s="281" t="s">
        <v>60</v>
      </c>
      <c r="D14" s="282"/>
      <c r="E14" s="282"/>
      <c r="F14" s="282"/>
      <c r="G14" s="282"/>
      <c r="H14" s="283">
        <v>1</v>
      </c>
    </row>
    <row r="15" spans="2:8" s="42" customFormat="1" ht="12.75" customHeight="1">
      <c r="B15" s="502"/>
      <c r="C15" s="281" t="s">
        <v>61</v>
      </c>
      <c r="D15" s="282"/>
      <c r="E15" s="282"/>
      <c r="F15" s="282"/>
      <c r="G15" s="282"/>
      <c r="H15" s="283">
        <v>1</v>
      </c>
    </row>
    <row r="16" spans="2:8" s="42" customFormat="1" ht="12.75" customHeight="1">
      <c r="B16" s="502"/>
      <c r="C16" s="281" t="s">
        <v>220</v>
      </c>
      <c r="D16" s="282"/>
      <c r="E16" s="282"/>
      <c r="F16" s="282"/>
      <c r="G16" s="282">
        <v>0.5</v>
      </c>
      <c r="H16" s="283">
        <v>0.5</v>
      </c>
    </row>
    <row r="17" spans="2:9" s="42" customFormat="1" ht="12.75" customHeight="1">
      <c r="B17" s="502"/>
      <c r="C17" s="285" t="s">
        <v>225</v>
      </c>
      <c r="D17" s="284" t="s">
        <v>155</v>
      </c>
      <c r="E17" s="286"/>
      <c r="F17" s="286"/>
      <c r="G17" s="286"/>
      <c r="H17" s="287"/>
    </row>
    <row r="18" spans="2:9" s="42" customFormat="1" ht="12.75" customHeight="1" thickBot="1">
      <c r="B18" s="503"/>
      <c r="C18" s="288"/>
      <c r="D18" s="289"/>
      <c r="E18" s="290"/>
      <c r="F18" s="290"/>
      <c r="G18" s="290"/>
      <c r="H18" s="291"/>
    </row>
    <row r="19" spans="2:9" s="42" customFormat="1" ht="12.75" customHeight="1" thickTop="1">
      <c r="B19" s="504" t="s">
        <v>152</v>
      </c>
      <c r="C19" s="292" t="s">
        <v>77</v>
      </c>
      <c r="D19" s="293">
        <v>0.05</v>
      </c>
      <c r="E19" s="293">
        <v>0.2</v>
      </c>
      <c r="F19" s="293">
        <v>0.25</v>
      </c>
      <c r="G19" s="293">
        <v>0.4</v>
      </c>
      <c r="H19" s="294">
        <v>0.1</v>
      </c>
    </row>
    <row r="20" spans="2:9" s="42" customFormat="1" ht="12.75" customHeight="1">
      <c r="B20" s="505"/>
      <c r="C20" s="295" t="s">
        <v>79</v>
      </c>
      <c r="D20" s="282">
        <v>0.05</v>
      </c>
      <c r="E20" s="282">
        <v>0.2</v>
      </c>
      <c r="F20" s="282">
        <v>0.25</v>
      </c>
      <c r="G20" s="282">
        <v>0.4</v>
      </c>
      <c r="H20" s="283">
        <v>0.1</v>
      </c>
    </row>
    <row r="21" spans="2:9" s="42" customFormat="1" ht="12.75" customHeight="1">
      <c r="B21" s="505"/>
      <c r="C21" s="295" t="s">
        <v>140</v>
      </c>
      <c r="D21" s="282">
        <v>0.05</v>
      </c>
      <c r="E21" s="282"/>
      <c r="F21" s="282"/>
      <c r="G21" s="282">
        <v>0.85</v>
      </c>
      <c r="H21" s="283">
        <v>0.1</v>
      </c>
    </row>
    <row r="22" spans="2:9" s="42" customFormat="1" ht="12.75" customHeight="1">
      <c r="B22" s="505"/>
      <c r="C22" s="296" t="s">
        <v>80</v>
      </c>
      <c r="D22" s="284" t="s">
        <v>155</v>
      </c>
      <c r="E22" s="282"/>
      <c r="F22" s="282"/>
      <c r="G22" s="282"/>
      <c r="H22" s="283"/>
    </row>
    <row r="23" spans="2:9" s="42" customFormat="1" ht="12.75" customHeight="1">
      <c r="B23" s="505"/>
      <c r="C23" s="296" t="s">
        <v>81</v>
      </c>
      <c r="D23" s="282">
        <v>0.05</v>
      </c>
      <c r="E23" s="282">
        <v>0.85</v>
      </c>
      <c r="F23" s="282"/>
      <c r="G23" s="282"/>
      <c r="H23" s="283">
        <v>0.1</v>
      </c>
    </row>
    <row r="24" spans="2:9" s="42" customFormat="1" ht="12.75" customHeight="1">
      <c r="B24" s="505"/>
      <c r="C24" s="296" t="s">
        <v>82</v>
      </c>
      <c r="D24" s="282"/>
      <c r="E24" s="282"/>
      <c r="F24" s="282"/>
      <c r="G24" s="282"/>
      <c r="H24" s="283">
        <v>1</v>
      </c>
    </row>
    <row r="25" spans="2:9" s="42" customFormat="1" ht="12.75" customHeight="1">
      <c r="B25" s="505"/>
      <c r="C25" s="296" t="s">
        <v>109</v>
      </c>
      <c r="D25" s="282"/>
      <c r="E25" s="282"/>
      <c r="F25" s="282">
        <v>0.9</v>
      </c>
      <c r="G25" s="282"/>
      <c r="H25" s="283">
        <v>0.1</v>
      </c>
    </row>
    <row r="26" spans="2:9" s="42" customFormat="1" ht="12.75" customHeight="1">
      <c r="B26" s="505"/>
      <c r="C26" s="296" t="s">
        <v>110</v>
      </c>
      <c r="D26" s="282"/>
      <c r="E26" s="282"/>
      <c r="F26" s="282"/>
      <c r="G26" s="282">
        <v>0.9</v>
      </c>
      <c r="H26" s="283">
        <v>0.1</v>
      </c>
    </row>
    <row r="27" spans="2:9" s="42" customFormat="1" ht="12.75" customHeight="1">
      <c r="B27" s="505"/>
      <c r="C27" s="296" t="s">
        <v>111</v>
      </c>
      <c r="D27" s="282"/>
      <c r="E27" s="282"/>
      <c r="F27" s="282"/>
      <c r="G27" s="282"/>
      <c r="H27" s="283">
        <v>1</v>
      </c>
    </row>
    <row r="28" spans="2:9" s="42" customFormat="1" ht="12.75" customHeight="1">
      <c r="B28" s="505"/>
      <c r="C28" s="296" t="s">
        <v>61</v>
      </c>
      <c r="D28" s="282"/>
      <c r="E28" s="282"/>
      <c r="F28" s="282"/>
      <c r="G28" s="282"/>
      <c r="H28" s="283">
        <v>1</v>
      </c>
    </row>
    <row r="29" spans="2:9" s="42" customFormat="1" ht="12.75" customHeight="1">
      <c r="B29" s="505"/>
      <c r="C29" s="296" t="s">
        <v>83</v>
      </c>
      <c r="D29" s="282"/>
      <c r="E29" s="282"/>
      <c r="F29" s="282"/>
      <c r="G29" s="282">
        <v>0.5</v>
      </c>
      <c r="H29" s="283">
        <v>0.5</v>
      </c>
    </row>
    <row r="30" spans="2:9" s="42" customFormat="1" ht="12.75" customHeight="1" thickBot="1">
      <c r="B30" s="506"/>
      <c r="C30" s="297" t="s">
        <v>141</v>
      </c>
      <c r="D30" s="289" t="s">
        <v>155</v>
      </c>
      <c r="E30" s="298"/>
      <c r="F30" s="298"/>
      <c r="G30" s="298"/>
      <c r="H30" s="299"/>
    </row>
    <row r="31" spans="2:9" ht="12.75" customHeight="1" thickTop="1">
      <c r="I31" s="43"/>
    </row>
    <row r="32" spans="2:9" ht="12.75" customHeight="1">
      <c r="I32" s="43"/>
    </row>
    <row r="33" spans="9:9" ht="12.75" customHeight="1">
      <c r="I33" s="43"/>
    </row>
    <row r="34" spans="9:9" ht="12.75" customHeight="1">
      <c r="I34" s="43"/>
    </row>
    <row r="35" spans="9:9" ht="12.75" customHeight="1">
      <c r="I35" s="43"/>
    </row>
    <row r="36" spans="9:9" ht="12.75" customHeight="1">
      <c r="I36" s="43"/>
    </row>
    <row r="37" spans="9:9" ht="12.75" customHeight="1">
      <c r="I37" s="43"/>
    </row>
    <row r="38" spans="9:9" ht="12.75" customHeight="1">
      <c r="I38" s="43"/>
    </row>
    <row r="39" spans="9:9" ht="12.75" customHeight="1">
      <c r="I39" s="43"/>
    </row>
    <row r="40" spans="9:9" ht="12.75" customHeight="1">
      <c r="I40" s="43"/>
    </row>
    <row r="41" spans="9:9" ht="12.75" customHeight="1">
      <c r="I41" s="43"/>
    </row>
    <row r="42" spans="9:9" ht="12.75" customHeight="1">
      <c r="I42" s="43"/>
    </row>
    <row r="43" spans="9:9" ht="12.75" customHeight="1">
      <c r="I43" s="43"/>
    </row>
    <row r="62" spans="3:3" s="43" customFormat="1" ht="12.75" customHeight="1">
      <c r="C62" s="44"/>
    </row>
    <row r="63" spans="3:3" s="43" customFormat="1" ht="12.75" customHeight="1">
      <c r="C63" s="44"/>
    </row>
    <row r="64" spans="3:3" s="43" customFormat="1" ht="12.75" customHeight="1">
      <c r="C64" s="44"/>
    </row>
    <row r="65" spans="3:3" s="43" customFormat="1" ht="12.75" customHeight="1">
      <c r="C65" s="44"/>
    </row>
    <row r="66" spans="3:3" s="43" customFormat="1" ht="12.75" customHeight="1">
      <c r="C66" s="44"/>
    </row>
    <row r="67" spans="3:3" s="43" customFormat="1" ht="12.75" customHeight="1">
      <c r="C67" s="44"/>
    </row>
    <row r="68" spans="3:3" s="43" customFormat="1" ht="12.75" customHeight="1">
      <c r="C68" s="44"/>
    </row>
    <row r="69" spans="3:3" s="43" customFormat="1" ht="12.75" customHeight="1">
      <c r="C69" s="44"/>
    </row>
    <row r="70" spans="3:3" s="43" customFormat="1" ht="12.75" customHeight="1">
      <c r="C70" s="44"/>
    </row>
    <row r="71" spans="3:3" s="43" customFormat="1" ht="12.75" customHeight="1">
      <c r="C71" s="44"/>
    </row>
    <row r="72" spans="3:3" s="43" customFormat="1" ht="12.75" customHeight="1">
      <c r="C72" s="44"/>
    </row>
    <row r="73" spans="3:3" s="43" customFormat="1" ht="12.75" customHeight="1">
      <c r="C73" s="44"/>
    </row>
    <row r="74" spans="3:3" s="43" customFormat="1" ht="12.75" customHeight="1">
      <c r="C74" s="44"/>
    </row>
    <row r="75" spans="3:3" s="43" customFormat="1" ht="12.75" customHeight="1">
      <c r="C75" s="44"/>
    </row>
    <row r="76" spans="3:3" s="43" customFormat="1" ht="12.75" customHeight="1">
      <c r="C76" s="44"/>
    </row>
    <row r="77" spans="3:3" s="43" customFormat="1" ht="12.75" customHeight="1">
      <c r="C77" s="44"/>
    </row>
  </sheetData>
  <sheetProtection sheet="1" objects="1" scenarios="1"/>
  <mergeCells count="7">
    <mergeCell ref="B1:D1"/>
    <mergeCell ref="E2:G2"/>
    <mergeCell ref="E1:H1"/>
    <mergeCell ref="B6:B18"/>
    <mergeCell ref="B19:B30"/>
    <mergeCell ref="B3:H3"/>
    <mergeCell ref="B2:D2"/>
  </mergeCells>
  <phoneticPr fontId="2" type="noConversion"/>
  <conditionalFormatting sqref="E2:G2">
    <cfRule type="cellIs" dxfId="0" priority="1" stopIfTrue="1" operator="equal">
      <formula>0</formula>
    </cfRule>
  </conditionalFormatting>
  <pageMargins left="0.75" right="0.75" top="1" bottom="1" header="0.5" footer="0.5"/>
  <pageSetup scale="98" orientation="portrait" r:id="rId1"/>
  <headerFooter alignWithMargins="0">
    <oddHeader>&amp;LLSIORB
Toll Collection System RFP&amp;RAppendix B
Price Proposal</oddHeader>
    <oddFooter>&amp;C
&amp;R&amp;F&amp;A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71B311F2D66B4EA57BE631214E9E59" ma:contentTypeVersion="2" ma:contentTypeDescription="Create a new document." ma:contentTypeScope="" ma:versionID="176ab0fa338be4413778ef8893457899">
  <xsd:schema xmlns:xsd="http://www.w3.org/2001/XMLSchema" xmlns:xs="http://www.w3.org/2001/XMLSchema" xmlns:p="http://schemas.microsoft.com/office/2006/metadata/properties" xmlns:ns2="5bdae572-c338-4d50-a764-7b3be62056c1" targetNamespace="http://schemas.microsoft.com/office/2006/metadata/properties" ma:root="true" ma:fieldsID="7b6a3ff2e0c6f100bb661e77901b80cf" ns2:_="">
    <xsd:import namespace="5bdae572-c338-4d50-a764-7b3be62056c1"/>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ae572-c338-4d50-a764-7b3be62056c1" elementFormDefault="qualified">
    <xsd:import namespace="http://schemas.microsoft.com/office/2006/documentManagement/types"/>
    <xsd:import namespace="http://schemas.microsoft.com/office/infopath/2007/PartnerControls"/>
    <xsd:element name="Category" ma:index="4" nillable="true" ma:displayName="Category" ma:format="Dropdown" ma:internalName="Category" ma:readOnly="false">
      <xsd:simpleType>
        <xsd:restriction base="dms:Choice">
          <xsd:enumeration value="LSIORB TCS RFP"/>
          <xsd:enumeration value="Miscellaneous LSIORB Information"/>
          <xsd:enumeration value="ORBP RFP and Bid inform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5bdae572-c338-4d50-a764-7b3be62056c1">LSIORB TCS RFP</Category>
  </documentManagement>
</p:properties>
</file>

<file path=customXml/itemProps1.xml><?xml version="1.0" encoding="utf-8"?>
<ds:datastoreItem xmlns:ds="http://schemas.openxmlformats.org/officeDocument/2006/customXml" ds:itemID="{D3337117-1595-4A97-B190-7C6001A25D74}"/>
</file>

<file path=customXml/itemProps2.xml><?xml version="1.0" encoding="utf-8"?>
<ds:datastoreItem xmlns:ds="http://schemas.openxmlformats.org/officeDocument/2006/customXml" ds:itemID="{011E7E53-188F-48A7-AEBE-49DC6DFFF624}"/>
</file>

<file path=customXml/itemProps3.xml><?xml version="1.0" encoding="utf-8"?>
<ds:datastoreItem xmlns:ds="http://schemas.openxmlformats.org/officeDocument/2006/customXml" ds:itemID="{7D898FC8-A084-4972-835A-FC5A987EDC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1.Title</vt:lpstr>
      <vt:lpstr>2.Instructions</vt:lpstr>
      <vt:lpstr>3. Tabulation-Roadside</vt:lpstr>
      <vt:lpstr>4.Price-Roadside</vt:lpstr>
      <vt:lpstr>5.Tabulation-BOS</vt:lpstr>
      <vt:lpstr>6.Price-BOS</vt:lpstr>
      <vt:lpstr>7.Infrastructure</vt:lpstr>
      <vt:lpstr>8.Summary</vt:lpstr>
      <vt:lpstr>9.Progress Payments</vt:lpstr>
      <vt:lpstr>'1.Title'!Print_Area</vt:lpstr>
      <vt:lpstr>'2.Instructions'!Print_Area</vt:lpstr>
      <vt:lpstr>'3. Tabulation-Roadside'!Print_Area</vt:lpstr>
      <vt:lpstr>'4.Price-Roadside'!Print_Area</vt:lpstr>
      <vt:lpstr>'5.Tabulation-BOS'!Print_Area</vt:lpstr>
      <vt:lpstr>'6.Price-BOS'!Print_Area</vt:lpstr>
      <vt:lpstr>'7.Infrastructure'!Print_Area</vt:lpstr>
      <vt:lpstr>'8.Summary'!Print_Area</vt:lpstr>
      <vt:lpstr>'9.Progress Payments'!Print_Area</vt:lpstr>
      <vt:lpstr>'2.Instructions'!Print_Titles</vt:lpstr>
      <vt:lpstr>'3. Tabulation-Roadside'!Print_Titles</vt:lpstr>
      <vt:lpstr>'4.Price-Roadside'!Print_Titles</vt:lpstr>
      <vt:lpstr>'7.Infrastructure'!Print_Titles</vt:lpstr>
    </vt:vector>
  </TitlesOfParts>
  <Manager>JJ Eden, COO</Manager>
  <Company>NCTA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KYTC RBOC</dc:title>
  <dc:creator>Atkins Burgess LaGatta</dc:creator>
  <cp:lastModifiedBy>20171</cp:lastModifiedBy>
  <cp:lastPrinted>2013-04-29T22:13:48Z</cp:lastPrinted>
  <dcterms:created xsi:type="dcterms:W3CDTF">2008-04-25T17:19:30Z</dcterms:created>
  <dcterms:modified xsi:type="dcterms:W3CDTF">2013-05-31T13:23:42Z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0x0101003271B311F2D66B4EA57BE631214E9E59</vt:lpwstr>
  </property>
  <property fmtid="{D5CDD505-2E9C-101B-9397-08002B2CF9AE}" pid="3" name="Order">
    <vt:r8>4000</vt:r8>
  </property>
</Properties>
</file>